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IO-000.1 - Vedlejší rozpo..." sheetId="2" r:id="rId2"/>
    <sheet name="IO-000.2 - Vedlejší rozpo..." sheetId="3" r:id="rId3"/>
    <sheet name="IO-100.1 - Cyklostezka - ..." sheetId="4" r:id="rId4"/>
    <sheet name="IO-100.1a - Cyklostezka -..." sheetId="5" r:id="rId5"/>
    <sheet name="IO-100.1b - Cyklostezka -..." sheetId="6" r:id="rId6"/>
    <sheet name="IO-100.1c - Cyklostezka -..." sheetId="7" r:id="rId7"/>
    <sheet name="IO-100.1d - Cyklostezka -..." sheetId="8" r:id="rId8"/>
    <sheet name="IO-100.2 - Cyklostezka - ..." sheetId="9" r:id="rId9"/>
    <sheet name="IO-101.1 - Mobiliář a dro..." sheetId="10" r:id="rId10"/>
    <sheet name="IO-101.2 - Mobiliář a dro..." sheetId="11" r:id="rId11"/>
    <sheet name="Seznam figur" sheetId="12" r:id="rId12"/>
  </sheets>
  <definedNames>
    <definedName name="_xlnm.Print_Area" localSheetId="0">'Rekapitulace stavby'!$D$4:$AO$76,'Rekapitulace stavby'!$C$82:$AQ$105</definedName>
    <definedName name="_xlnm.Print_Titles" localSheetId="0">'Rekapitulace stavby'!$92:$92</definedName>
    <definedName name="_xlnm._FilterDatabase" localSheetId="1" hidden="1">'IO-000.1 - Vedlejší rozpo...'!$C$122:$K$240</definedName>
    <definedName name="_xlnm.Print_Area" localSheetId="1">'IO-000.1 - Vedlejší rozpo...'!$C$4:$J$76,'IO-000.1 - Vedlejší rozpo...'!$C$82:$J$104,'IO-000.1 - Vedlejší rozpo...'!$C$110:$K$240</definedName>
    <definedName name="_xlnm.Print_Titles" localSheetId="1">'IO-000.1 - Vedlejší rozpo...'!$122:$122</definedName>
    <definedName name="_xlnm._FilterDatabase" localSheetId="2" hidden="1">'IO-000.2 - Vedlejší rozpo...'!$C$122:$K$240</definedName>
    <definedName name="_xlnm.Print_Area" localSheetId="2">'IO-000.2 - Vedlejší rozpo...'!$C$4:$J$76,'IO-000.2 - Vedlejší rozpo...'!$C$82:$J$104,'IO-000.2 - Vedlejší rozpo...'!$C$110:$K$240</definedName>
    <definedName name="_xlnm.Print_Titles" localSheetId="2">'IO-000.2 - Vedlejší rozpo...'!$122:$122</definedName>
    <definedName name="_xlnm._FilterDatabase" localSheetId="3" hidden="1">'IO-100.1 - Cyklostezka - ...'!$C$121:$K$413</definedName>
    <definedName name="_xlnm.Print_Area" localSheetId="3">'IO-100.1 - Cyklostezka - ...'!$C$4:$J$76,'IO-100.1 - Cyklostezka - ...'!$C$82:$J$103,'IO-100.1 - Cyklostezka - ...'!$C$109:$K$413</definedName>
    <definedName name="_xlnm.Print_Titles" localSheetId="3">'IO-100.1 - Cyklostezka - ...'!$121:$121</definedName>
    <definedName name="_xlnm._FilterDatabase" localSheetId="4" hidden="1">'IO-100.1a - Cyklostezka -...'!$C$120:$K$181</definedName>
    <definedName name="_xlnm.Print_Area" localSheetId="4">'IO-100.1a - Cyklostezka -...'!$C$4:$J$76,'IO-100.1a - Cyklostezka -...'!$C$82:$J$102,'IO-100.1a - Cyklostezka -...'!$C$108:$K$181</definedName>
    <definedName name="_xlnm.Print_Titles" localSheetId="4">'IO-100.1a - Cyklostezka -...'!$120:$120</definedName>
    <definedName name="_xlnm._FilterDatabase" localSheetId="5" hidden="1">'IO-100.1b - Cyklostezka -...'!$C$118:$K$162</definedName>
    <definedName name="_xlnm.Print_Area" localSheetId="5">'IO-100.1b - Cyklostezka -...'!$C$4:$J$76,'IO-100.1b - Cyklostezka -...'!$C$82:$J$100,'IO-100.1b - Cyklostezka -...'!$C$106:$K$162</definedName>
    <definedName name="_xlnm.Print_Titles" localSheetId="5">'IO-100.1b - Cyklostezka -...'!$118:$118</definedName>
    <definedName name="_xlnm._FilterDatabase" localSheetId="6" hidden="1">'IO-100.1c - Cyklostezka -...'!$C$122:$K$222</definedName>
    <definedName name="_xlnm.Print_Area" localSheetId="6">'IO-100.1c - Cyklostezka -...'!$C$4:$J$76,'IO-100.1c - Cyklostezka -...'!$C$82:$J$104,'IO-100.1c - Cyklostezka -...'!$C$110:$K$222</definedName>
    <definedName name="_xlnm.Print_Titles" localSheetId="6">'IO-100.1c - Cyklostezka -...'!$122:$122</definedName>
    <definedName name="_xlnm._FilterDatabase" localSheetId="7" hidden="1">'IO-100.1d - Cyklostezka -...'!$C$120:$K$199</definedName>
    <definedName name="_xlnm.Print_Area" localSheetId="7">'IO-100.1d - Cyklostezka -...'!$C$4:$J$76,'IO-100.1d - Cyklostezka -...'!$C$82:$J$102,'IO-100.1d - Cyklostezka -...'!$C$108:$K$199</definedName>
    <definedName name="_xlnm.Print_Titles" localSheetId="7">'IO-100.1d - Cyklostezka -...'!$120:$120</definedName>
    <definedName name="_xlnm._FilterDatabase" localSheetId="8" hidden="1">'IO-100.2 - Cyklostezka - ...'!$C$125:$K$420</definedName>
    <definedName name="_xlnm.Print_Area" localSheetId="8">'IO-100.2 - Cyklostezka - ...'!$C$4:$J$76,'IO-100.2 - Cyklostezka - ...'!$C$82:$J$107,'IO-100.2 - Cyklostezka - ...'!$C$113:$K$420</definedName>
    <definedName name="_xlnm.Print_Titles" localSheetId="8">'IO-100.2 - Cyklostezka - ...'!$125:$125</definedName>
    <definedName name="_xlnm._FilterDatabase" localSheetId="9" hidden="1">'IO-101.1 - Mobiliář a dro...'!$C$125:$K$206</definedName>
    <definedName name="_xlnm.Print_Area" localSheetId="9">'IO-101.1 - Mobiliář a dro...'!$C$4:$J$76,'IO-101.1 - Mobiliář a dro...'!$C$82:$J$107,'IO-101.1 - Mobiliář a dro...'!$C$113:$K$206</definedName>
    <definedName name="_xlnm.Print_Titles" localSheetId="9">'IO-101.1 - Mobiliář a dro...'!$125:$125</definedName>
    <definedName name="_xlnm._FilterDatabase" localSheetId="10" hidden="1">'IO-101.2 - Mobiliář a dro...'!$C$125:$K$194</definedName>
    <definedName name="_xlnm.Print_Area" localSheetId="10">'IO-101.2 - Mobiliář a dro...'!$C$4:$J$76,'IO-101.2 - Mobiliář a dro...'!$C$82:$J$107,'IO-101.2 - Mobiliář a dro...'!$C$113:$K$194</definedName>
    <definedName name="_xlnm.Print_Titles" localSheetId="10">'IO-101.2 - Mobiliář a dro...'!$125:$125</definedName>
    <definedName name="_xlnm.Print_Area" localSheetId="11">'Seznam figur'!$C$4:$G$421</definedName>
    <definedName name="_xlnm.Print_Titles" localSheetId="11">'Seznam figur'!$9:$9</definedName>
  </definedNames>
  <calcPr/>
</workbook>
</file>

<file path=xl/calcChain.xml><?xml version="1.0" encoding="utf-8"?>
<calcChain xmlns="http://schemas.openxmlformats.org/spreadsheetml/2006/main">
  <c i="12" l="1" r="D7"/>
  <c i="11" r="J37"/>
  <c r="J36"/>
  <c i="1" r="AY104"/>
  <c i="11" r="J35"/>
  <c i="1" r="AX104"/>
  <c i="11" r="BI193"/>
  <c r="BH193"/>
  <c r="BG193"/>
  <c r="BF193"/>
  <c r="T193"/>
  <c r="R193"/>
  <c r="P193"/>
  <c r="BI189"/>
  <c r="BH189"/>
  <c r="BG189"/>
  <c r="BF189"/>
  <c r="T189"/>
  <c r="R189"/>
  <c r="P189"/>
  <c r="BI185"/>
  <c r="BH185"/>
  <c r="BG185"/>
  <c r="BF185"/>
  <c r="T185"/>
  <c r="T184"/>
  <c r="R185"/>
  <c r="R184"/>
  <c r="P185"/>
  <c r="P184"/>
  <c r="BI179"/>
  <c r="BH179"/>
  <c r="BG179"/>
  <c r="BF179"/>
  <c r="T179"/>
  <c r="R179"/>
  <c r="P179"/>
  <c r="BI173"/>
  <c r="BH173"/>
  <c r="BG173"/>
  <c r="BF173"/>
  <c r="T173"/>
  <c r="R173"/>
  <c r="P173"/>
  <c r="BI169"/>
  <c r="BH169"/>
  <c r="BG169"/>
  <c r="BF169"/>
  <c r="T169"/>
  <c r="R169"/>
  <c r="P169"/>
  <c r="BI166"/>
  <c r="BH166"/>
  <c r="BG166"/>
  <c r="BF166"/>
  <c r="T166"/>
  <c r="R166"/>
  <c r="P166"/>
  <c r="BI161"/>
  <c r="BH161"/>
  <c r="BG161"/>
  <c r="BF161"/>
  <c r="T161"/>
  <c r="T160"/>
  <c r="R161"/>
  <c r="R160"/>
  <c r="P161"/>
  <c r="P160"/>
  <c r="BI156"/>
  <c r="BH156"/>
  <c r="BG156"/>
  <c r="BF156"/>
  <c r="T156"/>
  <c r="T155"/>
  <c r="R156"/>
  <c r="R155"/>
  <c r="P156"/>
  <c r="P155"/>
  <c r="BI152"/>
  <c r="BH152"/>
  <c r="BG152"/>
  <c r="BF152"/>
  <c r="T152"/>
  <c r="R152"/>
  <c r="P152"/>
  <c r="BI148"/>
  <c r="BH148"/>
  <c r="BG148"/>
  <c r="BF148"/>
  <c r="T148"/>
  <c r="R148"/>
  <c r="P148"/>
  <c r="BI145"/>
  <c r="BH145"/>
  <c r="BG145"/>
  <c r="BF145"/>
  <c r="T145"/>
  <c r="R145"/>
  <c r="P145"/>
  <c r="BI141"/>
  <c r="BH141"/>
  <c r="BG141"/>
  <c r="BF141"/>
  <c r="T141"/>
  <c r="R141"/>
  <c r="P141"/>
  <c r="BI136"/>
  <c r="BH136"/>
  <c r="BG136"/>
  <c r="BF136"/>
  <c r="T136"/>
  <c r="R136"/>
  <c r="P136"/>
  <c r="BI133"/>
  <c r="BH133"/>
  <c r="BG133"/>
  <c r="BF133"/>
  <c r="T133"/>
  <c r="R133"/>
  <c r="P133"/>
  <c r="BI129"/>
  <c r="BH129"/>
  <c r="BG129"/>
  <c r="BF129"/>
  <c r="T129"/>
  <c r="R129"/>
  <c r="P129"/>
  <c r="J122"/>
  <c r="F120"/>
  <c r="E118"/>
  <c r="J91"/>
  <c r="F89"/>
  <c r="E87"/>
  <c r="J24"/>
  <c r="E24"/>
  <c r="J123"/>
  <c r="J23"/>
  <c r="J18"/>
  <c r="E18"/>
  <c r="F123"/>
  <c r="J17"/>
  <c r="J15"/>
  <c r="E15"/>
  <c r="F91"/>
  <c r="J14"/>
  <c r="J12"/>
  <c r="J120"/>
  <c r="E7"/>
  <c r="E116"/>
  <c i="10" r="J37"/>
  <c r="J36"/>
  <c i="1" r="AY103"/>
  <c i="10" r="J35"/>
  <c i="1" r="AX103"/>
  <c i="10" r="BI205"/>
  <c r="BH205"/>
  <c r="BG205"/>
  <c r="BF205"/>
  <c r="T205"/>
  <c r="T204"/>
  <c r="R205"/>
  <c r="R204"/>
  <c r="P205"/>
  <c r="P204"/>
  <c r="BI201"/>
  <c r="BH201"/>
  <c r="BG201"/>
  <c r="BF201"/>
  <c r="T201"/>
  <c r="T200"/>
  <c r="R201"/>
  <c r="R200"/>
  <c r="P201"/>
  <c r="P200"/>
  <c r="BI195"/>
  <c r="BH195"/>
  <c r="BG195"/>
  <c r="BF195"/>
  <c r="T195"/>
  <c r="R195"/>
  <c r="P195"/>
  <c r="BI190"/>
  <c r="BH190"/>
  <c r="BG190"/>
  <c r="BF190"/>
  <c r="T190"/>
  <c r="R190"/>
  <c r="P190"/>
  <c r="BI186"/>
  <c r="BH186"/>
  <c r="BG186"/>
  <c r="BF186"/>
  <c r="T186"/>
  <c r="R186"/>
  <c r="P186"/>
  <c r="BI183"/>
  <c r="BH183"/>
  <c r="BG183"/>
  <c r="BF183"/>
  <c r="T183"/>
  <c r="R183"/>
  <c r="P183"/>
  <c r="BI181"/>
  <c r="BH181"/>
  <c r="BG181"/>
  <c r="BF181"/>
  <c r="T181"/>
  <c r="R181"/>
  <c r="P181"/>
  <c r="BI178"/>
  <c r="BH178"/>
  <c r="BG178"/>
  <c r="BF178"/>
  <c r="T178"/>
  <c r="R178"/>
  <c r="P178"/>
  <c r="BI173"/>
  <c r="BH173"/>
  <c r="BG173"/>
  <c r="BF173"/>
  <c r="T173"/>
  <c r="T172"/>
  <c r="R173"/>
  <c r="R172"/>
  <c r="P173"/>
  <c r="P172"/>
  <c r="BI168"/>
  <c r="BH168"/>
  <c r="BG168"/>
  <c r="BF168"/>
  <c r="T168"/>
  <c r="T167"/>
  <c r="R168"/>
  <c r="R167"/>
  <c r="P168"/>
  <c r="P167"/>
  <c r="BI164"/>
  <c r="BH164"/>
  <c r="BG164"/>
  <c r="BF164"/>
  <c r="T164"/>
  <c r="R164"/>
  <c r="P164"/>
  <c r="BI160"/>
  <c r="BH160"/>
  <c r="BG160"/>
  <c r="BF160"/>
  <c r="T160"/>
  <c r="R160"/>
  <c r="P160"/>
  <c r="BI157"/>
  <c r="BH157"/>
  <c r="BG157"/>
  <c r="BF157"/>
  <c r="T157"/>
  <c r="R157"/>
  <c r="P157"/>
  <c r="BI153"/>
  <c r="BH153"/>
  <c r="BG153"/>
  <c r="BF153"/>
  <c r="T153"/>
  <c r="R153"/>
  <c r="P153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3"/>
  <c r="BH133"/>
  <c r="BG133"/>
  <c r="BF133"/>
  <c r="T133"/>
  <c r="R133"/>
  <c r="P133"/>
  <c r="BI129"/>
  <c r="BH129"/>
  <c r="BG129"/>
  <c r="BF129"/>
  <c r="T129"/>
  <c r="R129"/>
  <c r="P129"/>
  <c r="J122"/>
  <c r="F120"/>
  <c r="E118"/>
  <c r="J91"/>
  <c r="F89"/>
  <c r="E87"/>
  <c r="J24"/>
  <c r="E24"/>
  <c r="J92"/>
  <c r="J23"/>
  <c r="J18"/>
  <c r="E18"/>
  <c r="F92"/>
  <c r="J17"/>
  <c r="J15"/>
  <c r="E15"/>
  <c r="F122"/>
  <c r="J14"/>
  <c r="J12"/>
  <c r="J120"/>
  <c r="E7"/>
  <c r="E85"/>
  <c i="9" r="J37"/>
  <c r="J36"/>
  <c i="1" r="AY102"/>
  <c i="9" r="J35"/>
  <c i="1" r="AX102"/>
  <c i="9" r="BI418"/>
  <c r="BH418"/>
  <c r="BG418"/>
  <c r="BF418"/>
  <c r="T418"/>
  <c r="R418"/>
  <c r="P418"/>
  <c r="BI415"/>
  <c r="BH415"/>
  <c r="BG415"/>
  <c r="BF415"/>
  <c r="T415"/>
  <c r="R415"/>
  <c r="P415"/>
  <c r="BI411"/>
  <c r="BH411"/>
  <c r="BG411"/>
  <c r="BF411"/>
  <c r="T411"/>
  <c r="R411"/>
  <c r="P411"/>
  <c r="BI407"/>
  <c r="BH407"/>
  <c r="BG407"/>
  <c r="BF407"/>
  <c r="T407"/>
  <c r="R407"/>
  <c r="P407"/>
  <c r="BI404"/>
  <c r="BH404"/>
  <c r="BG404"/>
  <c r="BF404"/>
  <c r="T404"/>
  <c r="R404"/>
  <c r="P404"/>
  <c r="BI399"/>
  <c r="BH399"/>
  <c r="BG399"/>
  <c r="BF399"/>
  <c r="T399"/>
  <c r="R399"/>
  <c r="P399"/>
  <c r="BI396"/>
  <c r="BH396"/>
  <c r="BG396"/>
  <c r="BF396"/>
  <c r="T396"/>
  <c r="R396"/>
  <c r="P396"/>
  <c r="BI391"/>
  <c r="BH391"/>
  <c r="BG391"/>
  <c r="BF391"/>
  <c r="T391"/>
  <c r="R391"/>
  <c r="P391"/>
  <c r="BI387"/>
  <c r="BH387"/>
  <c r="BG387"/>
  <c r="BF387"/>
  <c r="T387"/>
  <c r="R387"/>
  <c r="P387"/>
  <c r="BI383"/>
  <c r="BH383"/>
  <c r="BG383"/>
  <c r="BF383"/>
  <c r="T383"/>
  <c r="R383"/>
  <c r="P383"/>
  <c r="BI380"/>
  <c r="BH380"/>
  <c r="BG380"/>
  <c r="BF380"/>
  <c r="T380"/>
  <c r="R380"/>
  <c r="P380"/>
  <c r="BI376"/>
  <c r="BH376"/>
  <c r="BG376"/>
  <c r="BF376"/>
  <c r="T376"/>
  <c r="R376"/>
  <c r="P376"/>
  <c r="BI372"/>
  <c r="BH372"/>
  <c r="BG372"/>
  <c r="BF372"/>
  <c r="T372"/>
  <c r="R372"/>
  <c r="P372"/>
  <c r="BI368"/>
  <c r="BH368"/>
  <c r="BG368"/>
  <c r="BF368"/>
  <c r="T368"/>
  <c r="R368"/>
  <c r="P368"/>
  <c r="BI364"/>
  <c r="BH364"/>
  <c r="BG364"/>
  <c r="BF364"/>
  <c r="T364"/>
  <c r="R364"/>
  <c r="P364"/>
  <c r="BI360"/>
  <c r="BH360"/>
  <c r="BG360"/>
  <c r="BF360"/>
  <c r="T360"/>
  <c r="R360"/>
  <c r="P360"/>
  <c r="BI357"/>
  <c r="BH357"/>
  <c r="BG357"/>
  <c r="BF357"/>
  <c r="T357"/>
  <c r="R357"/>
  <c r="P357"/>
  <c r="BI354"/>
  <c r="BH354"/>
  <c r="BG354"/>
  <c r="BF354"/>
  <c r="T354"/>
  <c r="R354"/>
  <c r="P354"/>
  <c r="BI351"/>
  <c r="BH351"/>
  <c r="BG351"/>
  <c r="BF351"/>
  <c r="T351"/>
  <c r="R351"/>
  <c r="P351"/>
  <c r="BI346"/>
  <c r="BH346"/>
  <c r="BG346"/>
  <c r="BF346"/>
  <c r="T346"/>
  <c r="T345"/>
  <c r="R346"/>
  <c r="R345"/>
  <c r="P346"/>
  <c r="P345"/>
  <c r="BI341"/>
  <c r="BH341"/>
  <c r="BG341"/>
  <c r="BF341"/>
  <c r="T341"/>
  <c r="R341"/>
  <c r="P341"/>
  <c r="BI329"/>
  <c r="BH329"/>
  <c r="BG329"/>
  <c r="BF329"/>
  <c r="T329"/>
  <c r="R329"/>
  <c r="P329"/>
  <c r="BI326"/>
  <c r="BH326"/>
  <c r="BG326"/>
  <c r="BF326"/>
  <c r="T326"/>
  <c r="R326"/>
  <c r="P326"/>
  <c r="BI323"/>
  <c r="BH323"/>
  <c r="BG323"/>
  <c r="BF323"/>
  <c r="T323"/>
  <c r="R323"/>
  <c r="P323"/>
  <c r="BI320"/>
  <c r="BH320"/>
  <c r="BG320"/>
  <c r="BF320"/>
  <c r="T320"/>
  <c r="R320"/>
  <c r="P320"/>
  <c r="BI316"/>
  <c r="BH316"/>
  <c r="BG316"/>
  <c r="BF316"/>
  <c r="T316"/>
  <c r="R316"/>
  <c r="P316"/>
  <c r="BI312"/>
  <c r="BH312"/>
  <c r="BG312"/>
  <c r="BF312"/>
  <c r="T312"/>
  <c r="R312"/>
  <c r="P312"/>
  <c r="BI306"/>
  <c r="BH306"/>
  <c r="BG306"/>
  <c r="BF306"/>
  <c r="T306"/>
  <c r="R306"/>
  <c r="P306"/>
  <c r="BI295"/>
  <c r="BH295"/>
  <c r="BG295"/>
  <c r="BF295"/>
  <c r="T295"/>
  <c r="R295"/>
  <c r="P295"/>
  <c r="BI284"/>
  <c r="BH284"/>
  <c r="BG284"/>
  <c r="BF284"/>
  <c r="T284"/>
  <c r="R284"/>
  <c r="P284"/>
  <c r="BI280"/>
  <c r="BH280"/>
  <c r="BG280"/>
  <c r="BF280"/>
  <c r="T280"/>
  <c r="R280"/>
  <c r="P280"/>
  <c r="BI268"/>
  <c r="BH268"/>
  <c r="BG268"/>
  <c r="BF268"/>
  <c r="T268"/>
  <c r="R268"/>
  <c r="P268"/>
  <c r="BI263"/>
  <c r="BH263"/>
  <c r="BG263"/>
  <c r="BF263"/>
  <c r="T263"/>
  <c r="R263"/>
  <c r="P263"/>
  <c r="BI259"/>
  <c r="BH259"/>
  <c r="BG259"/>
  <c r="BF259"/>
  <c r="T259"/>
  <c r="R259"/>
  <c r="P259"/>
  <c r="BI255"/>
  <c r="BH255"/>
  <c r="BG255"/>
  <c r="BF255"/>
  <c r="T255"/>
  <c r="R255"/>
  <c r="P255"/>
  <c r="BI251"/>
  <c r="BH251"/>
  <c r="BG251"/>
  <c r="BF251"/>
  <c r="T251"/>
  <c r="R251"/>
  <c r="P251"/>
  <c r="BI247"/>
  <c r="BH247"/>
  <c r="BG247"/>
  <c r="BF247"/>
  <c r="T247"/>
  <c r="R247"/>
  <c r="P247"/>
  <c r="BI242"/>
  <c r="BH242"/>
  <c r="BG242"/>
  <c r="BF242"/>
  <c r="T242"/>
  <c r="R242"/>
  <c r="P242"/>
  <c r="BI237"/>
  <c r="BH237"/>
  <c r="BG237"/>
  <c r="BF237"/>
  <c r="T237"/>
  <c r="R237"/>
  <c r="P237"/>
  <c r="BI230"/>
  <c r="BH230"/>
  <c r="BG230"/>
  <c r="BF230"/>
  <c r="T230"/>
  <c r="R230"/>
  <c r="P230"/>
  <c r="BI224"/>
  <c r="BH224"/>
  <c r="BG224"/>
  <c r="BF224"/>
  <c r="T224"/>
  <c r="R224"/>
  <c r="P224"/>
  <c r="BI219"/>
  <c r="BH219"/>
  <c r="BG219"/>
  <c r="BF219"/>
  <c r="T219"/>
  <c r="R219"/>
  <c r="P219"/>
  <c r="BI215"/>
  <c r="BH215"/>
  <c r="BG215"/>
  <c r="BF215"/>
  <c r="T215"/>
  <c r="R215"/>
  <c r="P215"/>
  <c r="BI210"/>
  <c r="BH210"/>
  <c r="BG210"/>
  <c r="BF210"/>
  <c r="T210"/>
  <c r="R210"/>
  <c r="P210"/>
  <c r="BI205"/>
  <c r="BH205"/>
  <c r="BG205"/>
  <c r="BF205"/>
  <c r="T205"/>
  <c r="R205"/>
  <c r="P205"/>
  <c r="BI194"/>
  <c r="BH194"/>
  <c r="BG194"/>
  <c r="BF194"/>
  <c r="T194"/>
  <c r="R194"/>
  <c r="P194"/>
  <c r="BI189"/>
  <c r="BH189"/>
  <c r="BG189"/>
  <c r="BF189"/>
  <c r="T189"/>
  <c r="R189"/>
  <c r="P189"/>
  <c r="BI185"/>
  <c r="BH185"/>
  <c r="BG185"/>
  <c r="BF185"/>
  <c r="T185"/>
  <c r="R185"/>
  <c r="P185"/>
  <c r="BI178"/>
  <c r="BH178"/>
  <c r="BG178"/>
  <c r="BF178"/>
  <c r="T178"/>
  <c r="R178"/>
  <c r="P178"/>
  <c r="BI173"/>
  <c r="BH173"/>
  <c r="BG173"/>
  <c r="BF173"/>
  <c r="T173"/>
  <c r="R173"/>
  <c r="P173"/>
  <c r="BI167"/>
  <c r="BH167"/>
  <c r="BG167"/>
  <c r="BF167"/>
  <c r="T167"/>
  <c r="R167"/>
  <c r="P167"/>
  <c r="BI163"/>
  <c r="BH163"/>
  <c r="BG163"/>
  <c r="BF163"/>
  <c r="T163"/>
  <c r="R163"/>
  <c r="P163"/>
  <c r="BI158"/>
  <c r="BH158"/>
  <c r="BG158"/>
  <c r="BF158"/>
  <c r="T158"/>
  <c r="R158"/>
  <c r="P158"/>
  <c r="BI152"/>
  <c r="BH152"/>
  <c r="BG152"/>
  <c r="BF152"/>
  <c r="T152"/>
  <c r="R152"/>
  <c r="P152"/>
  <c r="BI138"/>
  <c r="BH138"/>
  <c r="BG138"/>
  <c r="BF138"/>
  <c r="T138"/>
  <c r="R138"/>
  <c r="P138"/>
  <c r="BI133"/>
  <c r="BH133"/>
  <c r="BG133"/>
  <c r="BF133"/>
  <c r="T133"/>
  <c r="R133"/>
  <c r="P133"/>
  <c r="BI129"/>
  <c r="BH129"/>
  <c r="BG129"/>
  <c r="BF129"/>
  <c r="T129"/>
  <c r="R129"/>
  <c r="P129"/>
  <c r="J122"/>
  <c r="F120"/>
  <c r="E118"/>
  <c r="J91"/>
  <c r="F89"/>
  <c r="E87"/>
  <c r="J24"/>
  <c r="E24"/>
  <c r="J92"/>
  <c r="J23"/>
  <c r="J18"/>
  <c r="E18"/>
  <c r="F123"/>
  <c r="J17"/>
  <c r="J15"/>
  <c r="E15"/>
  <c r="F91"/>
  <c r="J14"/>
  <c r="J12"/>
  <c r="J89"/>
  <c r="E7"/>
  <c r="E116"/>
  <c i="8" r="J37"/>
  <c r="J36"/>
  <c i="1" r="AY101"/>
  <c i="8" r="J35"/>
  <c i="1" r="AX101"/>
  <c i="8" r="BI197"/>
  <c r="BH197"/>
  <c r="BG197"/>
  <c r="BF197"/>
  <c r="T197"/>
  <c r="R197"/>
  <c r="P197"/>
  <c r="BI194"/>
  <c r="BH194"/>
  <c r="BG194"/>
  <c r="BF194"/>
  <c r="T194"/>
  <c r="R194"/>
  <c r="P194"/>
  <c r="BI189"/>
  <c r="BH189"/>
  <c r="BG189"/>
  <c r="BF189"/>
  <c r="T189"/>
  <c r="T188"/>
  <c r="R189"/>
  <c r="R188"/>
  <c r="P189"/>
  <c r="P188"/>
  <c r="BI185"/>
  <c r="BH185"/>
  <c r="BG185"/>
  <c r="BF185"/>
  <c r="T185"/>
  <c r="R185"/>
  <c r="P185"/>
  <c r="BI181"/>
  <c r="BH181"/>
  <c r="BG181"/>
  <c r="BF181"/>
  <c r="T181"/>
  <c r="R181"/>
  <c r="P181"/>
  <c r="BI176"/>
  <c r="BH176"/>
  <c r="BG176"/>
  <c r="BF176"/>
  <c r="T176"/>
  <c r="R176"/>
  <c r="P176"/>
  <c r="BI172"/>
  <c r="BH172"/>
  <c r="BG172"/>
  <c r="BF172"/>
  <c r="T172"/>
  <c r="R172"/>
  <c r="P172"/>
  <c r="BI162"/>
  <c r="BH162"/>
  <c r="BG162"/>
  <c r="BF162"/>
  <c r="T162"/>
  <c r="R162"/>
  <c r="P162"/>
  <c r="BI156"/>
  <c r="BH156"/>
  <c r="BG156"/>
  <c r="BF156"/>
  <c r="T156"/>
  <c r="R156"/>
  <c r="P156"/>
  <c r="BI149"/>
  <c r="BH149"/>
  <c r="BG149"/>
  <c r="BF149"/>
  <c r="T149"/>
  <c r="R149"/>
  <c r="P149"/>
  <c r="BI144"/>
  <c r="BH144"/>
  <c r="BG144"/>
  <c r="BF144"/>
  <c r="T144"/>
  <c r="R144"/>
  <c r="P144"/>
  <c r="BI139"/>
  <c r="BH139"/>
  <c r="BG139"/>
  <c r="BF139"/>
  <c r="T139"/>
  <c r="R139"/>
  <c r="P139"/>
  <c r="BI133"/>
  <c r="BH133"/>
  <c r="BG133"/>
  <c r="BF133"/>
  <c r="T133"/>
  <c r="R133"/>
  <c r="P133"/>
  <c r="BI129"/>
  <c r="BH129"/>
  <c r="BG129"/>
  <c r="BF129"/>
  <c r="T129"/>
  <c r="R129"/>
  <c r="P129"/>
  <c r="BI124"/>
  <c r="BH124"/>
  <c r="BG124"/>
  <c r="BF124"/>
  <c r="T124"/>
  <c r="R124"/>
  <c r="P124"/>
  <c r="J117"/>
  <c r="F115"/>
  <c r="E113"/>
  <c r="J91"/>
  <c r="F89"/>
  <c r="E87"/>
  <c r="J24"/>
  <c r="E24"/>
  <c r="J118"/>
  <c r="J23"/>
  <c r="J18"/>
  <c r="E18"/>
  <c r="F118"/>
  <c r="J17"/>
  <c r="J15"/>
  <c r="E15"/>
  <c r="F117"/>
  <c r="J14"/>
  <c r="J12"/>
  <c r="J89"/>
  <c r="E7"/>
  <c r="E111"/>
  <c i="7" r="J37"/>
  <c r="J36"/>
  <c i="1" r="AY100"/>
  <c i="7" r="J35"/>
  <c i="1" r="AX100"/>
  <c i="7" r="BI219"/>
  <c r="BH219"/>
  <c r="BG219"/>
  <c r="BF219"/>
  <c r="T219"/>
  <c r="R219"/>
  <c r="P219"/>
  <c r="BI216"/>
  <c r="BH216"/>
  <c r="BG216"/>
  <c r="BF216"/>
  <c r="T216"/>
  <c r="R216"/>
  <c r="P216"/>
  <c r="BI212"/>
  <c r="BH212"/>
  <c r="BG212"/>
  <c r="BF212"/>
  <c r="T212"/>
  <c r="R212"/>
  <c r="P212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199"/>
  <c r="BH199"/>
  <c r="BG199"/>
  <c r="BF199"/>
  <c r="T199"/>
  <c r="R199"/>
  <c r="P199"/>
  <c r="BI195"/>
  <c r="BH195"/>
  <c r="BG195"/>
  <c r="BF195"/>
  <c r="T195"/>
  <c r="R195"/>
  <c r="P195"/>
  <c r="BI191"/>
  <c r="BH191"/>
  <c r="BG191"/>
  <c r="BF191"/>
  <c r="T191"/>
  <c r="R191"/>
  <c r="P191"/>
  <c r="BI187"/>
  <c r="BH187"/>
  <c r="BG187"/>
  <c r="BF187"/>
  <c r="T187"/>
  <c r="R187"/>
  <c r="P187"/>
  <c r="BI179"/>
  <c r="BH179"/>
  <c r="BG179"/>
  <c r="BF179"/>
  <c r="T179"/>
  <c r="R179"/>
  <c r="P179"/>
  <c r="BI173"/>
  <c r="BH173"/>
  <c r="BG173"/>
  <c r="BF173"/>
  <c r="T173"/>
  <c r="R173"/>
  <c r="P173"/>
  <c r="BI168"/>
  <c r="BH168"/>
  <c r="BG168"/>
  <c r="BF168"/>
  <c r="T168"/>
  <c r="R168"/>
  <c r="P168"/>
  <c r="BI165"/>
  <c r="BH165"/>
  <c r="BG165"/>
  <c r="BF165"/>
  <c r="T165"/>
  <c r="R165"/>
  <c r="P165"/>
  <c r="BI159"/>
  <c r="BH159"/>
  <c r="BG159"/>
  <c r="BF159"/>
  <c r="T159"/>
  <c r="T158"/>
  <c r="R159"/>
  <c r="R158"/>
  <c r="P159"/>
  <c r="P158"/>
  <c r="BI155"/>
  <c r="BH155"/>
  <c r="BG155"/>
  <c r="BF155"/>
  <c r="T155"/>
  <c r="R155"/>
  <c r="P155"/>
  <c r="BI150"/>
  <c r="BH150"/>
  <c r="BG150"/>
  <c r="BF150"/>
  <c r="T150"/>
  <c r="R150"/>
  <c r="P150"/>
  <c r="BI143"/>
  <c r="BH143"/>
  <c r="BG143"/>
  <c r="BF143"/>
  <c r="T143"/>
  <c r="R143"/>
  <c r="P143"/>
  <c r="BI136"/>
  <c r="BH136"/>
  <c r="BG136"/>
  <c r="BF136"/>
  <c r="T136"/>
  <c r="R136"/>
  <c r="P136"/>
  <c r="BI131"/>
  <c r="BH131"/>
  <c r="BG131"/>
  <c r="BF131"/>
  <c r="T131"/>
  <c r="R131"/>
  <c r="P131"/>
  <c r="BI126"/>
  <c r="BH126"/>
  <c r="BG126"/>
  <c r="BF126"/>
  <c r="T126"/>
  <c r="R126"/>
  <c r="P126"/>
  <c r="J119"/>
  <c r="F117"/>
  <c r="E115"/>
  <c r="J91"/>
  <c r="F89"/>
  <c r="E87"/>
  <c r="J24"/>
  <c r="E24"/>
  <c r="J120"/>
  <c r="J23"/>
  <c r="J18"/>
  <c r="E18"/>
  <c r="F92"/>
  <c r="J17"/>
  <c r="J15"/>
  <c r="E15"/>
  <c r="F119"/>
  <c r="J14"/>
  <c r="J12"/>
  <c r="J117"/>
  <c r="E7"/>
  <c r="E113"/>
  <c i="6" r="J37"/>
  <c r="J36"/>
  <c i="1" r="AY99"/>
  <c i="6" r="J35"/>
  <c i="1" r="AX99"/>
  <c i="6" r="BI159"/>
  <c r="BH159"/>
  <c r="BG159"/>
  <c r="BF159"/>
  <c r="T159"/>
  <c r="T158"/>
  <c r="R159"/>
  <c r="R158"/>
  <c r="P159"/>
  <c r="P158"/>
  <c r="BI152"/>
  <c r="BH152"/>
  <c r="BG152"/>
  <c r="BF152"/>
  <c r="T152"/>
  <c r="R152"/>
  <c r="P152"/>
  <c r="BI145"/>
  <c r="BH145"/>
  <c r="BG145"/>
  <c r="BF145"/>
  <c r="T145"/>
  <c r="R145"/>
  <c r="P145"/>
  <c r="BI140"/>
  <c r="BH140"/>
  <c r="BG140"/>
  <c r="BF140"/>
  <c r="T140"/>
  <c r="R140"/>
  <c r="P140"/>
  <c r="BI122"/>
  <c r="BH122"/>
  <c r="BG122"/>
  <c r="BF122"/>
  <c r="T122"/>
  <c r="R122"/>
  <c r="P122"/>
  <c r="J115"/>
  <c r="F113"/>
  <c r="E111"/>
  <c r="J91"/>
  <c r="F89"/>
  <c r="E87"/>
  <c r="J24"/>
  <c r="E24"/>
  <c r="J116"/>
  <c r="J23"/>
  <c r="J18"/>
  <c r="E18"/>
  <c r="F116"/>
  <c r="J17"/>
  <c r="J15"/>
  <c r="E15"/>
  <c r="F115"/>
  <c r="J14"/>
  <c r="J12"/>
  <c r="J89"/>
  <c r="E7"/>
  <c r="E109"/>
  <c i="5" r="J37"/>
  <c r="J36"/>
  <c i="1" r="AY98"/>
  <c i="5" r="J35"/>
  <c i="1" r="AX98"/>
  <c i="5" r="BI179"/>
  <c r="BH179"/>
  <c r="BG179"/>
  <c r="BF179"/>
  <c r="T179"/>
  <c r="R179"/>
  <c r="P179"/>
  <c r="BI176"/>
  <c r="BH176"/>
  <c r="BG176"/>
  <c r="BF176"/>
  <c r="T176"/>
  <c r="R176"/>
  <c r="P176"/>
  <c r="BI173"/>
  <c r="BH173"/>
  <c r="BG173"/>
  <c r="BF173"/>
  <c r="T173"/>
  <c r="R173"/>
  <c r="P173"/>
  <c r="BI171"/>
  <c r="BH171"/>
  <c r="BG171"/>
  <c r="BF171"/>
  <c r="T171"/>
  <c r="R171"/>
  <c r="P171"/>
  <c r="BI168"/>
  <c r="BH168"/>
  <c r="BG168"/>
  <c r="BF168"/>
  <c r="T168"/>
  <c r="R168"/>
  <c r="P168"/>
  <c r="BI166"/>
  <c r="BH166"/>
  <c r="BG166"/>
  <c r="BF166"/>
  <c r="T166"/>
  <c r="R166"/>
  <c r="P166"/>
  <c r="BI164"/>
  <c r="BH164"/>
  <c r="BG164"/>
  <c r="BF164"/>
  <c r="T164"/>
  <c r="R164"/>
  <c r="P164"/>
  <c r="BI161"/>
  <c r="BH161"/>
  <c r="BG161"/>
  <c r="BF161"/>
  <c r="T161"/>
  <c r="R161"/>
  <c r="P161"/>
  <c r="BI157"/>
  <c r="BH157"/>
  <c r="BG157"/>
  <c r="BF157"/>
  <c r="T157"/>
  <c r="R157"/>
  <c r="P157"/>
  <c r="BI153"/>
  <c r="BH153"/>
  <c r="BG153"/>
  <c r="BF153"/>
  <c r="T153"/>
  <c r="R153"/>
  <c r="P153"/>
  <c r="BI148"/>
  <c r="BH148"/>
  <c r="BG148"/>
  <c r="BF148"/>
  <c r="T148"/>
  <c r="R148"/>
  <c r="P148"/>
  <c r="BI141"/>
  <c r="BH141"/>
  <c r="BG141"/>
  <c r="BF141"/>
  <c r="T141"/>
  <c r="R141"/>
  <c r="P141"/>
  <c r="BI134"/>
  <c r="BH134"/>
  <c r="BG134"/>
  <c r="BF134"/>
  <c r="T134"/>
  <c r="R134"/>
  <c r="P134"/>
  <c r="BI129"/>
  <c r="BH129"/>
  <c r="BG129"/>
  <c r="BF129"/>
  <c r="T129"/>
  <c r="R129"/>
  <c r="P129"/>
  <c r="BI124"/>
  <c r="BH124"/>
  <c r="BG124"/>
  <c r="BF124"/>
  <c r="T124"/>
  <c r="R124"/>
  <c r="P124"/>
  <c r="J117"/>
  <c r="F115"/>
  <c r="E113"/>
  <c r="J91"/>
  <c r="F89"/>
  <c r="E87"/>
  <c r="J24"/>
  <c r="E24"/>
  <c r="J118"/>
  <c r="J23"/>
  <c r="J18"/>
  <c r="E18"/>
  <c r="F92"/>
  <c r="J17"/>
  <c r="J15"/>
  <c r="E15"/>
  <c r="F117"/>
  <c r="J14"/>
  <c r="J12"/>
  <c r="J89"/>
  <c r="E7"/>
  <c r="E85"/>
  <c i="4" r="J37"/>
  <c r="J36"/>
  <c i="1" r="AY97"/>
  <c i="4" r="J35"/>
  <c i="1" r="AX97"/>
  <c i="4" r="BI411"/>
  <c r="BH411"/>
  <c r="BG411"/>
  <c r="BF411"/>
  <c r="T411"/>
  <c r="R411"/>
  <c r="P411"/>
  <c r="BI408"/>
  <c r="BH408"/>
  <c r="BG408"/>
  <c r="BF408"/>
  <c r="T408"/>
  <c r="R408"/>
  <c r="P408"/>
  <c r="BI401"/>
  <c r="BH401"/>
  <c r="BG401"/>
  <c r="BF401"/>
  <c r="T401"/>
  <c r="R401"/>
  <c r="P401"/>
  <c r="BI398"/>
  <c r="BH398"/>
  <c r="BG398"/>
  <c r="BF398"/>
  <c r="T398"/>
  <c r="R398"/>
  <c r="P398"/>
  <c r="BI395"/>
  <c r="BH395"/>
  <c r="BG395"/>
  <c r="BF395"/>
  <c r="T395"/>
  <c r="R395"/>
  <c r="P395"/>
  <c r="BI391"/>
  <c r="BH391"/>
  <c r="BG391"/>
  <c r="BF391"/>
  <c r="T391"/>
  <c r="R391"/>
  <c r="P391"/>
  <c r="BI387"/>
  <c r="BH387"/>
  <c r="BG387"/>
  <c r="BF387"/>
  <c r="T387"/>
  <c r="R387"/>
  <c r="P387"/>
  <c r="BI380"/>
  <c r="BH380"/>
  <c r="BG380"/>
  <c r="BF380"/>
  <c r="T380"/>
  <c r="R380"/>
  <c r="P380"/>
  <c r="BI377"/>
  <c r="BH377"/>
  <c r="BG377"/>
  <c r="BF377"/>
  <c r="T377"/>
  <c r="R377"/>
  <c r="P377"/>
  <c r="BI370"/>
  <c r="BH370"/>
  <c r="BG370"/>
  <c r="BF370"/>
  <c r="T370"/>
  <c r="R370"/>
  <c r="P370"/>
  <c r="BI367"/>
  <c r="BH367"/>
  <c r="BG367"/>
  <c r="BF367"/>
  <c r="T367"/>
  <c r="R367"/>
  <c r="P367"/>
  <c r="BI364"/>
  <c r="BH364"/>
  <c r="BG364"/>
  <c r="BF364"/>
  <c r="T364"/>
  <c r="R364"/>
  <c r="P364"/>
  <c r="BI359"/>
  <c r="BH359"/>
  <c r="BG359"/>
  <c r="BF359"/>
  <c r="T359"/>
  <c r="R359"/>
  <c r="P359"/>
  <c r="BI352"/>
  <c r="BH352"/>
  <c r="BG352"/>
  <c r="BF352"/>
  <c r="T352"/>
  <c r="R352"/>
  <c r="P352"/>
  <c r="BI340"/>
  <c r="BH340"/>
  <c r="BG340"/>
  <c r="BF340"/>
  <c r="T340"/>
  <c r="R340"/>
  <c r="P340"/>
  <c r="BI324"/>
  <c r="BH324"/>
  <c r="BG324"/>
  <c r="BF324"/>
  <c r="T324"/>
  <c r="R324"/>
  <c r="P324"/>
  <c r="BI319"/>
  <c r="BH319"/>
  <c r="BG319"/>
  <c r="BF319"/>
  <c r="T319"/>
  <c r="R319"/>
  <c r="P319"/>
  <c r="BI314"/>
  <c r="BH314"/>
  <c r="BG314"/>
  <c r="BF314"/>
  <c r="T314"/>
  <c r="R314"/>
  <c r="P314"/>
  <c r="BI302"/>
  <c r="BH302"/>
  <c r="BG302"/>
  <c r="BF302"/>
  <c r="T302"/>
  <c r="R302"/>
  <c r="P302"/>
  <c r="BI298"/>
  <c r="BH298"/>
  <c r="BG298"/>
  <c r="BF298"/>
  <c r="T298"/>
  <c r="R298"/>
  <c r="P298"/>
  <c r="BI295"/>
  <c r="BH295"/>
  <c r="BG295"/>
  <c r="BF295"/>
  <c r="T295"/>
  <c r="R295"/>
  <c r="P295"/>
  <c r="BI292"/>
  <c r="BH292"/>
  <c r="BG292"/>
  <c r="BF292"/>
  <c r="T292"/>
  <c r="R292"/>
  <c r="P292"/>
  <c r="BI289"/>
  <c r="BH289"/>
  <c r="BG289"/>
  <c r="BF289"/>
  <c r="T289"/>
  <c r="R289"/>
  <c r="P289"/>
  <c r="BI286"/>
  <c r="BH286"/>
  <c r="BG286"/>
  <c r="BF286"/>
  <c r="T286"/>
  <c r="R286"/>
  <c r="P286"/>
  <c r="BI281"/>
  <c r="BH281"/>
  <c r="BG281"/>
  <c r="BF281"/>
  <c r="T281"/>
  <c r="R281"/>
  <c r="P281"/>
  <c r="BI276"/>
  <c r="BH276"/>
  <c r="BG276"/>
  <c r="BF276"/>
  <c r="T276"/>
  <c r="R276"/>
  <c r="P276"/>
  <c r="BI272"/>
  <c r="BH272"/>
  <c r="BG272"/>
  <c r="BF272"/>
  <c r="T272"/>
  <c r="R272"/>
  <c r="P272"/>
  <c r="BI267"/>
  <c r="BH267"/>
  <c r="BG267"/>
  <c r="BF267"/>
  <c r="T267"/>
  <c r="R267"/>
  <c r="P267"/>
  <c r="BI262"/>
  <c r="BH262"/>
  <c r="BG262"/>
  <c r="BF262"/>
  <c r="T262"/>
  <c r="R262"/>
  <c r="P262"/>
  <c r="BI246"/>
  <c r="BH246"/>
  <c r="BG246"/>
  <c r="BF246"/>
  <c r="T246"/>
  <c r="R246"/>
  <c r="P246"/>
  <c r="BI241"/>
  <c r="BH241"/>
  <c r="BG241"/>
  <c r="BF241"/>
  <c r="T241"/>
  <c r="R241"/>
  <c r="P241"/>
  <c r="BI237"/>
  <c r="BH237"/>
  <c r="BG237"/>
  <c r="BF237"/>
  <c r="T237"/>
  <c r="R237"/>
  <c r="P237"/>
  <c r="BI233"/>
  <c r="BH233"/>
  <c r="BG233"/>
  <c r="BF233"/>
  <c r="T233"/>
  <c r="R233"/>
  <c r="P233"/>
  <c r="BI229"/>
  <c r="BH229"/>
  <c r="BG229"/>
  <c r="BF229"/>
  <c r="T229"/>
  <c r="R229"/>
  <c r="P229"/>
  <c r="BI208"/>
  <c r="BH208"/>
  <c r="BG208"/>
  <c r="BF208"/>
  <c r="T208"/>
  <c r="R208"/>
  <c r="P208"/>
  <c r="BI201"/>
  <c r="BH201"/>
  <c r="BG201"/>
  <c r="BF201"/>
  <c r="T201"/>
  <c r="R201"/>
  <c r="P201"/>
  <c r="BI194"/>
  <c r="BH194"/>
  <c r="BG194"/>
  <c r="BF194"/>
  <c r="T194"/>
  <c r="R194"/>
  <c r="P194"/>
  <c r="BI189"/>
  <c r="BH189"/>
  <c r="BG189"/>
  <c r="BF189"/>
  <c r="T189"/>
  <c r="R189"/>
  <c r="P189"/>
  <c r="BI181"/>
  <c r="BH181"/>
  <c r="BG181"/>
  <c r="BF181"/>
  <c r="T181"/>
  <c r="R181"/>
  <c r="P181"/>
  <c r="BI175"/>
  <c r="BH175"/>
  <c r="BG175"/>
  <c r="BF175"/>
  <c r="T175"/>
  <c r="R175"/>
  <c r="P175"/>
  <c r="BI168"/>
  <c r="BH168"/>
  <c r="BG168"/>
  <c r="BF168"/>
  <c r="T168"/>
  <c r="R168"/>
  <c r="P168"/>
  <c r="BI163"/>
  <c r="BH163"/>
  <c r="BG163"/>
  <c r="BF163"/>
  <c r="T163"/>
  <c r="R163"/>
  <c r="P163"/>
  <c r="BI160"/>
  <c r="BH160"/>
  <c r="BG160"/>
  <c r="BF160"/>
  <c r="T160"/>
  <c r="R160"/>
  <c r="P160"/>
  <c r="BI155"/>
  <c r="BH155"/>
  <c r="BG155"/>
  <c r="BF155"/>
  <c r="T155"/>
  <c r="R155"/>
  <c r="P155"/>
  <c r="BI150"/>
  <c r="BH150"/>
  <c r="BG150"/>
  <c r="BF150"/>
  <c r="T150"/>
  <c r="R150"/>
  <c r="P150"/>
  <c r="BI140"/>
  <c r="BH140"/>
  <c r="BG140"/>
  <c r="BF140"/>
  <c r="T140"/>
  <c r="R140"/>
  <c r="P140"/>
  <c r="BI134"/>
  <c r="BH134"/>
  <c r="BG134"/>
  <c r="BF134"/>
  <c r="T134"/>
  <c r="R134"/>
  <c r="P134"/>
  <c r="BI129"/>
  <c r="BH129"/>
  <c r="BG129"/>
  <c r="BF129"/>
  <c r="T129"/>
  <c r="R129"/>
  <c r="P129"/>
  <c r="BI125"/>
  <c r="BH125"/>
  <c r="BG125"/>
  <c r="BF125"/>
  <c r="T125"/>
  <c r="R125"/>
  <c r="P125"/>
  <c r="J118"/>
  <c r="F116"/>
  <c r="E114"/>
  <c r="J91"/>
  <c r="F89"/>
  <c r="E87"/>
  <c r="J24"/>
  <c r="E24"/>
  <c r="J119"/>
  <c r="J23"/>
  <c r="J18"/>
  <c r="E18"/>
  <c r="F92"/>
  <c r="J17"/>
  <c r="J15"/>
  <c r="E15"/>
  <c r="F91"/>
  <c r="J14"/>
  <c r="J12"/>
  <c r="J116"/>
  <c r="E7"/>
  <c r="E112"/>
  <c i="3" r="J37"/>
  <c r="J36"/>
  <c i="1" r="AY96"/>
  <c i="3" r="J35"/>
  <c i="1" r="AX96"/>
  <c i="3" r="BI233"/>
  <c r="BH233"/>
  <c r="BG233"/>
  <c r="BF233"/>
  <c r="T233"/>
  <c r="R233"/>
  <c r="P233"/>
  <c r="BI224"/>
  <c r="BH224"/>
  <c r="BG224"/>
  <c r="BF224"/>
  <c r="T224"/>
  <c r="R224"/>
  <c r="P224"/>
  <c r="BI217"/>
  <c r="BH217"/>
  <c r="BG217"/>
  <c r="BF217"/>
  <c r="T217"/>
  <c r="R217"/>
  <c r="P217"/>
  <c r="BI206"/>
  <c r="BH206"/>
  <c r="BG206"/>
  <c r="BF206"/>
  <c r="T206"/>
  <c r="T205"/>
  <c r="R206"/>
  <c r="R205"/>
  <c r="P206"/>
  <c r="P205"/>
  <c r="BI198"/>
  <c r="BH198"/>
  <c r="BG198"/>
  <c r="BF198"/>
  <c r="T198"/>
  <c r="T197"/>
  <c r="R198"/>
  <c r="R197"/>
  <c r="P198"/>
  <c r="P197"/>
  <c r="BI192"/>
  <c r="BH192"/>
  <c r="BG192"/>
  <c r="BF192"/>
  <c r="T192"/>
  <c r="R192"/>
  <c r="P192"/>
  <c r="BI186"/>
  <c r="BH186"/>
  <c r="BG186"/>
  <c r="BF186"/>
  <c r="T186"/>
  <c r="R186"/>
  <c r="P186"/>
  <c r="BI172"/>
  <c r="BH172"/>
  <c r="BG172"/>
  <c r="BF172"/>
  <c r="T172"/>
  <c r="T171"/>
  <c r="R172"/>
  <c r="R171"/>
  <c r="P172"/>
  <c r="P171"/>
  <c r="BI158"/>
  <c r="BH158"/>
  <c r="BG158"/>
  <c r="BF158"/>
  <c r="T158"/>
  <c r="R158"/>
  <c r="P158"/>
  <c r="BI151"/>
  <c r="BH151"/>
  <c r="BG151"/>
  <c r="BF151"/>
  <c r="T151"/>
  <c r="R151"/>
  <c r="P151"/>
  <c r="BI145"/>
  <c r="BH145"/>
  <c r="BG145"/>
  <c r="BF145"/>
  <c r="T145"/>
  <c r="R145"/>
  <c r="P145"/>
  <c r="BI138"/>
  <c r="BH138"/>
  <c r="BG138"/>
  <c r="BF138"/>
  <c r="T138"/>
  <c r="R138"/>
  <c r="P138"/>
  <c r="BI134"/>
  <c r="BH134"/>
  <c r="BG134"/>
  <c r="BF134"/>
  <c r="T134"/>
  <c r="R134"/>
  <c r="P134"/>
  <c r="BI126"/>
  <c r="BH126"/>
  <c r="BG126"/>
  <c r="BF126"/>
  <c r="T126"/>
  <c r="R126"/>
  <c r="P126"/>
  <c r="J119"/>
  <c r="F117"/>
  <c r="E115"/>
  <c r="J91"/>
  <c r="F89"/>
  <c r="E87"/>
  <c r="J24"/>
  <c r="E24"/>
  <c r="J92"/>
  <c r="J23"/>
  <c r="J18"/>
  <c r="E18"/>
  <c r="F92"/>
  <c r="J17"/>
  <c r="J15"/>
  <c r="E15"/>
  <c r="F91"/>
  <c r="J14"/>
  <c r="J12"/>
  <c r="J117"/>
  <c r="E7"/>
  <c r="E85"/>
  <c i="2" r="J37"/>
  <c r="J36"/>
  <c i="1" r="AY95"/>
  <c i="2" r="J35"/>
  <c i="1" r="AX95"/>
  <c i="2" r="BI233"/>
  <c r="BH233"/>
  <c r="BG233"/>
  <c r="BF233"/>
  <c r="T233"/>
  <c r="R233"/>
  <c r="P233"/>
  <c r="BI224"/>
  <c r="BH224"/>
  <c r="BG224"/>
  <c r="BF224"/>
  <c r="T224"/>
  <c r="R224"/>
  <c r="P224"/>
  <c r="BI217"/>
  <c r="BH217"/>
  <c r="BG217"/>
  <c r="BF217"/>
  <c r="T217"/>
  <c r="R217"/>
  <c r="P217"/>
  <c r="BI206"/>
  <c r="BH206"/>
  <c r="BG206"/>
  <c r="BF206"/>
  <c r="T206"/>
  <c r="T205"/>
  <c r="R206"/>
  <c r="R205"/>
  <c r="P206"/>
  <c r="P205"/>
  <c r="BI198"/>
  <c r="BH198"/>
  <c r="BG198"/>
  <c r="BF198"/>
  <c r="T198"/>
  <c r="T197"/>
  <c r="R198"/>
  <c r="R197"/>
  <c r="P198"/>
  <c r="P197"/>
  <c r="BI192"/>
  <c r="BH192"/>
  <c r="BG192"/>
  <c r="BF192"/>
  <c r="T192"/>
  <c r="R192"/>
  <c r="P192"/>
  <c r="BI186"/>
  <c r="BH186"/>
  <c r="BG186"/>
  <c r="BF186"/>
  <c r="T186"/>
  <c r="R186"/>
  <c r="P186"/>
  <c r="BI172"/>
  <c r="BH172"/>
  <c r="BG172"/>
  <c r="BF172"/>
  <c r="T172"/>
  <c r="T171"/>
  <c r="R172"/>
  <c r="R171"/>
  <c r="P172"/>
  <c r="P171"/>
  <c r="BI158"/>
  <c r="BH158"/>
  <c r="BG158"/>
  <c r="BF158"/>
  <c r="T158"/>
  <c r="R158"/>
  <c r="P158"/>
  <c r="BI151"/>
  <c r="BH151"/>
  <c r="BG151"/>
  <c r="BF151"/>
  <c r="T151"/>
  <c r="R151"/>
  <c r="P151"/>
  <c r="BI145"/>
  <c r="BH145"/>
  <c r="BG145"/>
  <c r="BF145"/>
  <c r="T145"/>
  <c r="R145"/>
  <c r="P145"/>
  <c r="BI138"/>
  <c r="BH138"/>
  <c r="BG138"/>
  <c r="BF138"/>
  <c r="T138"/>
  <c r="R138"/>
  <c r="P138"/>
  <c r="BI134"/>
  <c r="BH134"/>
  <c r="BG134"/>
  <c r="BF134"/>
  <c r="T134"/>
  <c r="R134"/>
  <c r="P134"/>
  <c r="BI126"/>
  <c r="BH126"/>
  <c r="BG126"/>
  <c r="BF126"/>
  <c r="T126"/>
  <c r="R126"/>
  <c r="P126"/>
  <c r="J119"/>
  <c r="F117"/>
  <c r="E115"/>
  <c r="J91"/>
  <c r="F89"/>
  <c r="E87"/>
  <c r="J24"/>
  <c r="E24"/>
  <c r="J120"/>
  <c r="J23"/>
  <c r="J18"/>
  <c r="E18"/>
  <c r="F120"/>
  <c r="J17"/>
  <c r="J15"/>
  <c r="E15"/>
  <c r="F119"/>
  <c r="J14"/>
  <c r="J12"/>
  <c r="J117"/>
  <c r="E7"/>
  <c r="E113"/>
  <c i="1" r="L90"/>
  <c r="AM90"/>
  <c r="AM89"/>
  <c r="L89"/>
  <c r="AM87"/>
  <c r="L87"/>
  <c r="L85"/>
  <c r="L84"/>
  <c i="2" r="J217"/>
  <c r="BK186"/>
  <c r="J151"/>
  <c r="BK126"/>
  <c i="3" r="J224"/>
  <c r="BK145"/>
  <c r="BK192"/>
  <c r="J198"/>
  <c i="4" r="BK295"/>
  <c r="J140"/>
  <c r="BK233"/>
  <c r="BK134"/>
  <c r="J168"/>
  <c i="5" r="BK168"/>
  <c r="J171"/>
  <c r="BK129"/>
  <c i="6" r="BK140"/>
  <c i="7" r="J216"/>
  <c r="BK131"/>
  <c r="J168"/>
  <c r="J131"/>
  <c i="8" r="J124"/>
  <c r="BK139"/>
  <c i="9" r="J224"/>
  <c r="J376"/>
  <c r="BK351"/>
  <c r="BK133"/>
  <c r="BK323"/>
  <c r="BK396"/>
  <c r="BK387"/>
  <c i="2" r="F35"/>
  <c i="3" r="BK198"/>
  <c i="4" r="BK380"/>
  <c r="J233"/>
  <c r="J229"/>
  <c r="J367"/>
  <c r="J201"/>
  <c r="BK398"/>
  <c r="J163"/>
  <c r="BK246"/>
  <c r="BK163"/>
  <c r="BK241"/>
  <c i="5" r="BK141"/>
  <c r="J124"/>
  <c i="6" r="J140"/>
  <c r="BK159"/>
  <c i="7" r="J136"/>
  <c r="BK205"/>
  <c r="BK195"/>
  <c r="J179"/>
  <c i="8" r="J156"/>
  <c r="BK176"/>
  <c r="BK124"/>
  <c i="9" r="J354"/>
  <c r="BK368"/>
  <c r="J326"/>
  <c r="J158"/>
  <c r="BK152"/>
  <c r="J284"/>
  <c r="J407"/>
  <c r="BK326"/>
  <c r="BK341"/>
  <c i="10" r="BK140"/>
  <c r="J195"/>
  <c r="J178"/>
  <c r="BK157"/>
  <c i="11" r="BK185"/>
  <c r="BK136"/>
  <c r="BK173"/>
  <c i="2" r="BK206"/>
  <c r="BK158"/>
  <c r="J138"/>
  <c r="J206"/>
  <c i="3" r="J158"/>
  <c r="BK172"/>
  <c r="J186"/>
  <c r="J134"/>
  <c i="4" r="J286"/>
  <c r="J129"/>
  <c r="J181"/>
  <c r="J276"/>
  <c r="J411"/>
  <c r="J272"/>
  <c r="BK401"/>
  <c r="BK395"/>
  <c r="BK387"/>
  <c r="J380"/>
  <c r="J302"/>
  <c r="BK155"/>
  <c r="BK289"/>
  <c i="5" r="BK164"/>
  <c r="BK148"/>
  <c r="BK157"/>
  <c i="7" r="BK208"/>
  <c r="J212"/>
  <c r="J126"/>
  <c r="J208"/>
  <c r="J143"/>
  <c i="8" r="BK156"/>
  <c r="J197"/>
  <c i="9" r="J268"/>
  <c r="BK407"/>
  <c r="J320"/>
  <c r="BK224"/>
  <c i="10" r="J157"/>
  <c r="BK136"/>
  <c r="BK178"/>
  <c r="BK148"/>
  <c r="BK181"/>
  <c i="11" r="J193"/>
  <c r="BK145"/>
  <c i="2" r="J233"/>
  <c r="J172"/>
  <c r="BK138"/>
  <c r="F36"/>
  <c i="4" r="J340"/>
  <c r="J237"/>
  <c r="BK298"/>
  <c r="BK286"/>
  <c r="BK129"/>
  <c i="5" r="J179"/>
  <c r="BK134"/>
  <c r="J141"/>
  <c i="6" r="J145"/>
  <c i="7" r="J150"/>
  <c r="BK199"/>
  <c r="J219"/>
  <c r="BK159"/>
  <c r="J173"/>
  <c i="8" r="BK194"/>
  <c r="BK189"/>
  <c r="BK162"/>
  <c i="9" r="BK163"/>
  <c r="BK167"/>
  <c r="BK320"/>
  <c r="J215"/>
  <c r="J364"/>
  <c r="J167"/>
  <c r="J415"/>
  <c r="J259"/>
  <c r="J138"/>
  <c r="J341"/>
  <c r="J237"/>
  <c r="BK237"/>
  <c r="BK306"/>
  <c r="J133"/>
  <c i="10" r="BK190"/>
  <c r="J153"/>
  <c r="BK205"/>
  <c r="BK144"/>
  <c i="11" r="J152"/>
  <c r="BK161"/>
  <c r="BK152"/>
  <c i="2" r="F34"/>
  <c i="3" r="BK186"/>
  <c i="4" r="BK352"/>
  <c r="BK229"/>
  <c r="J125"/>
  <c r="BK359"/>
  <c r="BK189"/>
  <c r="J352"/>
  <c r="J387"/>
  <c r="BK391"/>
  <c r="BK292"/>
  <c r="BK319"/>
  <c i="5" r="BK161"/>
  <c r="J164"/>
  <c r="BK166"/>
  <c i="6" r="BK122"/>
  <c i="7" r="BK179"/>
  <c r="J187"/>
  <c r="J202"/>
  <c r="BK165"/>
  <c r="J159"/>
  <c i="8" r="J172"/>
  <c r="BK181"/>
  <c r="J129"/>
  <c i="9" r="J173"/>
  <c i="10" r="J136"/>
  <c r="BK133"/>
  <c r="J140"/>
  <c r="BK183"/>
  <c r="J164"/>
  <c i="11" r="J141"/>
  <c r="BK166"/>
  <c r="BK179"/>
  <c r="BK156"/>
  <c i="1" r="AS94"/>
  <c i="3" r="BK217"/>
  <c r="J192"/>
  <c r="BK233"/>
  <c r="J172"/>
  <c i="4" r="J295"/>
  <c r="BK168"/>
  <c r="J189"/>
  <c r="BK302"/>
  <c r="J398"/>
  <c r="BK408"/>
  <c r="BK208"/>
  <c r="BK272"/>
  <c r="J194"/>
  <c r="J281"/>
  <c i="5" r="J176"/>
  <c r="J161"/>
  <c i="6" r="J159"/>
  <c i="7" r="BK143"/>
  <c r="BK168"/>
  <c r="BK219"/>
  <c r="J165"/>
  <c i="8" r="BK129"/>
  <c r="J149"/>
  <c i="9" r="BK210"/>
  <c r="J323"/>
  <c r="J387"/>
  <c r="J251"/>
  <c r="BK255"/>
  <c r="J210"/>
  <c r="BK418"/>
  <c r="J351"/>
  <c r="BK376"/>
  <c r="BK391"/>
  <c r="J247"/>
  <c r="BK399"/>
  <c r="BK280"/>
  <c i="10" r="BK195"/>
  <c r="J160"/>
  <c r="BK129"/>
  <c r="J205"/>
  <c r="J186"/>
  <c i="11" r="J189"/>
  <c r="J161"/>
  <c r="BK189"/>
  <c i="2" r="BK233"/>
  <c r="BK198"/>
  <c r="J158"/>
  <c r="BK134"/>
  <c r="J198"/>
  <c i="3" r="BK158"/>
  <c r="BK134"/>
  <c r="BK206"/>
  <c r="J138"/>
  <c i="4" r="J208"/>
  <c r="BK181"/>
  <c r="J314"/>
  <c r="BK411"/>
  <c r="J391"/>
  <c r="BK125"/>
  <c r="BK262"/>
  <c r="BK237"/>
  <c r="BK340"/>
  <c i="5" r="J173"/>
  <c r="J168"/>
  <c r="J157"/>
  <c i="6" r="BK152"/>
  <c i="7" r="BK212"/>
  <c r="J155"/>
  <c r="J205"/>
  <c i="8" r="J162"/>
  <c r="BK149"/>
  <c r="J189"/>
  <c r="J181"/>
  <c i="9" r="BK268"/>
  <c r="BK360"/>
  <c r="BK329"/>
  <c r="J185"/>
  <c r="J178"/>
  <c r="J399"/>
  <c r="J295"/>
  <c r="BK415"/>
  <c r="BK312"/>
  <c r="J242"/>
  <c r="J230"/>
  <c i="10" r="F37"/>
  <c i="2" r="BK224"/>
  <c r="J186"/>
  <c r="BK145"/>
  <c r="J126"/>
  <c i="3" r="J126"/>
  <c r="J151"/>
  <c r="J145"/>
  <c r="BK138"/>
  <c i="4" r="BK370"/>
  <c r="J175"/>
  <c r="J241"/>
  <c r="BK160"/>
  <c r="BK364"/>
  <c r="BK267"/>
  <c r="J267"/>
  <c r="BK201"/>
  <c r="J364"/>
  <c i="5" r="BK176"/>
  <c i="9" r="BK185"/>
  <c r="BK138"/>
  <c r="J219"/>
  <c r="BK129"/>
  <c r="BK247"/>
  <c r="J360"/>
  <c r="J391"/>
  <c i="11" r="J166"/>
  <c r="BK129"/>
  <c i="2" r="J224"/>
  <c r="BK172"/>
  <c r="J145"/>
  <c r="F37"/>
  <c i="4" r="BK367"/>
  <c r="J377"/>
  <c r="J401"/>
  <c r="J289"/>
  <c r="J150"/>
  <c i="5" r="BK179"/>
  <c r="J153"/>
  <c r="BK153"/>
  <c r="J166"/>
  <c i="6" r="J152"/>
  <c i="7" r="J191"/>
  <c r="J195"/>
  <c r="BK216"/>
  <c r="BK191"/>
  <c r="BK126"/>
  <c i="8" r="J144"/>
  <c r="BK197"/>
  <c r="J139"/>
  <c i="9" r="J205"/>
  <c r="BK380"/>
  <c r="BK242"/>
  <c r="BK251"/>
  <c r="BK189"/>
  <c r="J129"/>
  <c r="BK364"/>
  <c r="J411"/>
  <c r="J306"/>
  <c r="J404"/>
  <c r="J255"/>
  <c i="10" r="BK168"/>
  <c r="BK186"/>
  <c r="J133"/>
  <c r="J173"/>
  <c i="11" r="BK148"/>
  <c r="J173"/>
  <c r="BK141"/>
  <c r="BK193"/>
  <c i="2" r="J34"/>
  <c i="3" r="BK151"/>
  <c i="4" r="J246"/>
  <c r="J292"/>
  <c r="J370"/>
  <c r="BK140"/>
  <c r="J324"/>
  <c r="BK276"/>
  <c r="J395"/>
  <c i="8" r="J194"/>
  <c r="J176"/>
  <c i="9" r="BK178"/>
  <c r="BK263"/>
  <c r="J163"/>
  <c r="J357"/>
  <c r="BK194"/>
  <c r="BK295"/>
  <c r="J418"/>
  <c r="BK404"/>
  <c r="J329"/>
  <c r="BK158"/>
  <c r="BK173"/>
  <c r="BK215"/>
  <c i="10" r="J183"/>
  <c r="BK201"/>
  <c r="BK173"/>
  <c r="J129"/>
  <c i="11" r="J136"/>
  <c r="BK169"/>
  <c r="BK133"/>
  <c r="J169"/>
  <c i="3" r="J233"/>
  <c i="4" r="BK324"/>
  <c r="J298"/>
  <c r="BK194"/>
  <c r="J319"/>
  <c r="BK150"/>
  <c r="BK175"/>
  <c r="J408"/>
  <c r="BK377"/>
  <c r="J160"/>
  <c i="5" r="BK173"/>
  <c r="BK124"/>
  <c r="J134"/>
  <c i="6" r="J122"/>
  <c i="7" r="BK202"/>
  <c r="J199"/>
  <c r="BK155"/>
  <c r="BK150"/>
  <c i="8" r="BK172"/>
  <c r="J185"/>
  <c r="BK185"/>
  <c i="9" r="J346"/>
  <c r="BK354"/>
  <c r="J380"/>
  <c r="J280"/>
  <c r="J383"/>
  <c r="BK411"/>
  <c r="J316"/>
  <c r="J372"/>
  <c r="BK357"/>
  <c r="J152"/>
  <c r="BK230"/>
  <c r="BK284"/>
  <c i="10" r="J190"/>
  <c r="BK153"/>
  <c r="J201"/>
  <c r="J168"/>
  <c r="BK164"/>
  <c i="11" r="J148"/>
  <c r="J129"/>
  <c r="J185"/>
  <c i="2" r="BK217"/>
  <c r="BK192"/>
  <c r="BK151"/>
  <c r="J134"/>
  <c r="J192"/>
  <c i="3" r="BK224"/>
  <c r="J217"/>
  <c r="BK126"/>
  <c r="J206"/>
  <c i="4" r="BK281"/>
  <c r="J134"/>
  <c r="J155"/>
  <c r="J262"/>
  <c r="J359"/>
  <c r="BK314"/>
  <c i="5" r="BK171"/>
  <c r="J129"/>
  <c r="J148"/>
  <c i="6" r="BK145"/>
  <c i="7" r="BK173"/>
  <c r="BK136"/>
  <c r="BK187"/>
  <c i="8" r="BK133"/>
  <c r="J133"/>
  <c r="BK144"/>
  <c i="9" r="BK205"/>
  <c r="BK259"/>
  <c r="J396"/>
  <c r="BK346"/>
  <c r="J194"/>
  <c r="BK219"/>
  <c r="BK316"/>
  <c r="BK383"/>
  <c r="J368"/>
  <c r="BK372"/>
  <c r="J189"/>
  <c r="J263"/>
  <c r="J312"/>
  <c i="10" r="J181"/>
  <c r="J148"/>
  <c r="BK160"/>
  <c r="J144"/>
  <c i="11" r="J133"/>
  <c r="J145"/>
  <c r="J156"/>
  <c r="J179"/>
  <c i="3" l="1" r="P216"/>
  <c i="4" r="P323"/>
  <c i="5" r="BK156"/>
  <c r="J156"/>
  <c r="J100"/>
  <c i="7" r="R149"/>
  <c r="P164"/>
  <c i="8" r="R123"/>
  <c i="9" r="BK229"/>
  <c r="J229"/>
  <c r="J99"/>
  <c r="BK350"/>
  <c r="J350"/>
  <c r="J103"/>
  <c r="P395"/>
  <c i="10" r="T128"/>
  <c r="BK189"/>
  <c r="J189"/>
  <c r="J104"/>
  <c i="2" r="R185"/>
  <c i="3" r="T125"/>
  <c r="T185"/>
  <c i="5" r="P147"/>
  <c i="7" r="T125"/>
  <c i="8" r="T180"/>
  <c i="9" r="P229"/>
  <c r="T246"/>
  <c r="BK403"/>
  <c r="BK402"/>
  <c r="J402"/>
  <c r="J105"/>
  <c i="2" r="BK185"/>
  <c r="J185"/>
  <c r="J100"/>
  <c i="3" r="R125"/>
  <c r="R185"/>
  <c i="4" r="T124"/>
  <c r="T301"/>
  <c r="T407"/>
  <c i="5" r="R123"/>
  <c r="T175"/>
  <c i="7" r="P125"/>
  <c r="R164"/>
  <c i="8" r="BK123"/>
  <c r="BK193"/>
  <c r="J193"/>
  <c r="J101"/>
  <c i="9" r="P267"/>
  <c r="BK395"/>
  <c r="J395"/>
  <c r="J104"/>
  <c i="3" r="BK185"/>
  <c r="J185"/>
  <c r="J100"/>
  <c i="4" r="T323"/>
  <c i="5" r="R147"/>
  <c i="6" r="R121"/>
  <c r="R120"/>
  <c r="R119"/>
  <c i="7" r="BK149"/>
  <c r="J149"/>
  <c r="J99"/>
  <c i="8" r="T123"/>
  <c r="P193"/>
  <c i="9" r="BK128"/>
  <c r="J128"/>
  <c r="J98"/>
  <c r="R229"/>
  <c r="R246"/>
  <c r="T403"/>
  <c r="T402"/>
  <c i="11" r="BK128"/>
  <c r="J128"/>
  <c r="J98"/>
  <c i="2" r="P125"/>
  <c r="BK216"/>
  <c r="J216"/>
  <c r="J103"/>
  <c i="3" r="T216"/>
  <c i="4" r="P124"/>
  <c r="R301"/>
  <c r="R407"/>
  <c i="5" r="T156"/>
  <c i="7" r="P172"/>
  <c r="P171"/>
  <c i="9" r="R267"/>
  <c r="T395"/>
  <c i="10" r="P152"/>
  <c r="T177"/>
  <c i="11" r="R165"/>
  <c i="2" r="T125"/>
  <c r="R216"/>
  <c i="4" r="T376"/>
  <c i="5" r="T147"/>
  <c i="6" r="BK121"/>
  <c i="7" r="T149"/>
  <c r="T164"/>
  <c i="9" r="T267"/>
  <c r="P403"/>
  <c r="P402"/>
  <c i="10" r="R128"/>
  <c r="P189"/>
  <c r="P188"/>
  <c i="11" r="P128"/>
  <c r="P165"/>
  <c r="R172"/>
  <c i="2" r="R125"/>
  <c r="R124"/>
  <c r="R123"/>
  <c r="T185"/>
  <c i="4" r="R323"/>
  <c i="5" r="BK123"/>
  <c r="J123"/>
  <c r="J98"/>
  <c r="BK147"/>
  <c r="J147"/>
  <c r="J99"/>
  <c r="R175"/>
  <c i="6" r="T121"/>
  <c r="T120"/>
  <c r="T119"/>
  <c i="7" r="BK172"/>
  <c r="J172"/>
  <c r="J103"/>
  <c i="9" r="T128"/>
  <c r="BK246"/>
  <c r="J246"/>
  <c r="J100"/>
  <c r="R350"/>
  <c i="10" r="BK128"/>
  <c r="T152"/>
  <c r="R177"/>
  <c r="T189"/>
  <c r="T188"/>
  <c i="11" r="R128"/>
  <c i="2" r="P185"/>
  <c i="4" r="R124"/>
  <c r="BK376"/>
  <c r="J376"/>
  <c r="J101"/>
  <c i="5" r="P123"/>
  <c r="P175"/>
  <c i="7" r="R125"/>
  <c r="R124"/>
  <c r="BK164"/>
  <c r="J164"/>
  <c r="J101"/>
  <c i="8" r="P180"/>
  <c i="11" r="T140"/>
  <c r="BK188"/>
  <c r="J188"/>
  <c r="J106"/>
  <c i="3" r="BK125"/>
  <c r="R216"/>
  <c i="4" r="BK301"/>
  <c r="J301"/>
  <c r="J99"/>
  <c r="P301"/>
  <c r="BK407"/>
  <c r="J407"/>
  <c r="J102"/>
  <c i="5" r="T123"/>
  <c r="T122"/>
  <c r="T121"/>
  <c r="BK175"/>
  <c r="J175"/>
  <c r="J101"/>
  <c i="6" r="P121"/>
  <c r="P120"/>
  <c r="P119"/>
  <c i="1" r="AU99"/>
  <c i="7" r="P149"/>
  <c i="8" r="R193"/>
  <c i="9" r="R128"/>
  <c r="R127"/>
  <c r="P246"/>
  <c r="P350"/>
  <c r="R395"/>
  <c i="10" r="BK152"/>
  <c r="J152"/>
  <c r="J99"/>
  <c r="P177"/>
  <c r="R189"/>
  <c r="R188"/>
  <c i="11" r="P140"/>
  <c r="BK172"/>
  <c r="J172"/>
  <c r="J104"/>
  <c i="2" r="T216"/>
  <c i="3" r="BK216"/>
  <c r="J216"/>
  <c r="J103"/>
  <c i="4" r="BK124"/>
  <c r="J124"/>
  <c r="J98"/>
  <c r="R376"/>
  <c i="7" r="T172"/>
  <c r="T171"/>
  <c i="8" r="P123"/>
  <c r="P122"/>
  <c r="P121"/>
  <c i="1" r="AU101"/>
  <c i="9" r="P128"/>
  <c r="P127"/>
  <c r="P126"/>
  <c i="1" r="AU102"/>
  <c i="9" r="T229"/>
  <c r="T350"/>
  <c i="10" r="R152"/>
  <c r="BK177"/>
  <c r="J177"/>
  <c r="J102"/>
  <c i="11" r="BK140"/>
  <c r="J140"/>
  <c r="J99"/>
  <c r="BK165"/>
  <c r="J165"/>
  <c r="J102"/>
  <c r="T172"/>
  <c r="R188"/>
  <c i="2" r="BK125"/>
  <c r="J125"/>
  <c r="J98"/>
  <c r="P216"/>
  <c i="4" r="BK323"/>
  <c r="J323"/>
  <c r="J100"/>
  <c r="P407"/>
  <c i="5" r="R156"/>
  <c i="7" r="BK125"/>
  <c r="J125"/>
  <c r="J98"/>
  <c i="8" r="R180"/>
  <c r="T193"/>
  <c i="9" r="BK267"/>
  <c r="J267"/>
  <c r="J101"/>
  <c r="R403"/>
  <c r="R402"/>
  <c i="10" r="P128"/>
  <c r="P127"/>
  <c r="P126"/>
  <c i="1" r="AU103"/>
  <c i="11" r="T128"/>
  <c r="T127"/>
  <c r="T165"/>
  <c r="T188"/>
  <c i="3" r="P125"/>
  <c r="P124"/>
  <c r="P123"/>
  <c i="1" r="AU96"/>
  <c i="3" r="P185"/>
  <c i="4" r="P376"/>
  <c i="5" r="P156"/>
  <c i="7" r="R172"/>
  <c r="R171"/>
  <c i="8" r="BK180"/>
  <c r="J180"/>
  <c r="J99"/>
  <c i="11" r="R140"/>
  <c r="P172"/>
  <c r="P171"/>
  <c r="P188"/>
  <c i="3" r="BK171"/>
  <c r="J171"/>
  <c r="J99"/>
  <c i="8" r="BK188"/>
  <c r="J188"/>
  <c r="J100"/>
  <c i="10" r="BK200"/>
  <c r="J200"/>
  <c r="J105"/>
  <c i="2" r="BK197"/>
  <c r="J197"/>
  <c r="J101"/>
  <c i="7" r="BK158"/>
  <c r="J158"/>
  <c r="J100"/>
  <c i="2" r="BK205"/>
  <c r="J205"/>
  <c r="J102"/>
  <c i="9" r="BK345"/>
  <c r="J345"/>
  <c r="J102"/>
  <c i="10" r="BK172"/>
  <c r="J172"/>
  <c r="J101"/>
  <c r="BK204"/>
  <c r="J204"/>
  <c r="J106"/>
  <c i="11" r="BK160"/>
  <c r="J160"/>
  <c r="J101"/>
  <c r="BK155"/>
  <c r="J155"/>
  <c r="J100"/>
  <c i="6" r="BK158"/>
  <c r="J158"/>
  <c r="J99"/>
  <c i="3" r="BK197"/>
  <c r="J197"/>
  <c r="J101"/>
  <c i="10" r="BK167"/>
  <c r="J167"/>
  <c r="J100"/>
  <c i="11" r="BK184"/>
  <c r="J184"/>
  <c r="J105"/>
  <c i="2" r="BK171"/>
  <c r="J171"/>
  <c r="J99"/>
  <c i="3" r="BK205"/>
  <c r="J205"/>
  <c r="J102"/>
  <c i="11" r="J92"/>
  <c r="BE129"/>
  <c i="10" r="J128"/>
  <c r="J98"/>
  <c i="11" r="BE166"/>
  <c r="BE173"/>
  <c r="BE185"/>
  <c r="F122"/>
  <c r="BE141"/>
  <c r="BE161"/>
  <c r="BE193"/>
  <c r="F92"/>
  <c i="10" r="BK188"/>
  <c r="J188"/>
  <c r="J103"/>
  <c i="11" r="BE136"/>
  <c r="J89"/>
  <c r="BE145"/>
  <c r="BE179"/>
  <c r="E85"/>
  <c r="BE152"/>
  <c r="BE169"/>
  <c r="BE189"/>
  <c r="BE133"/>
  <c r="BE156"/>
  <c r="BE148"/>
  <c i="10" r="BE133"/>
  <c r="BE173"/>
  <c r="BE186"/>
  <c i="9" r="J403"/>
  <c r="J106"/>
  <c i="10" r="BE129"/>
  <c r="BE140"/>
  <c r="BE148"/>
  <c i="9" r="BK127"/>
  <c r="J127"/>
  <c r="J97"/>
  <c i="10" r="BE195"/>
  <c r="BE205"/>
  <c r="F91"/>
  <c r="E116"/>
  <c r="J123"/>
  <c r="BE153"/>
  <c r="BE157"/>
  <c r="BE183"/>
  <c r="F123"/>
  <c r="BE136"/>
  <c r="BE164"/>
  <c r="BE190"/>
  <c r="BE181"/>
  <c r="J89"/>
  <c r="BE144"/>
  <c r="BE168"/>
  <c r="BE160"/>
  <c r="BE178"/>
  <c r="BE201"/>
  <c i="1" r="BD103"/>
  <c i="9" r="E85"/>
  <c r="J120"/>
  <c r="F122"/>
  <c r="BE323"/>
  <c i="8" r="J123"/>
  <c r="J98"/>
  <c i="9" r="F92"/>
  <c r="BE133"/>
  <c r="BE152"/>
  <c r="BE185"/>
  <c r="BE219"/>
  <c r="BE247"/>
  <c r="BE320"/>
  <c r="BE329"/>
  <c r="BE354"/>
  <c r="BE224"/>
  <c r="BE280"/>
  <c r="BE316"/>
  <c r="BE383"/>
  <c r="BE396"/>
  <c r="BE411"/>
  <c r="BE418"/>
  <c r="J123"/>
  <c r="BE158"/>
  <c r="BE173"/>
  <c r="BE194"/>
  <c r="BE351"/>
  <c r="BE357"/>
  <c r="BE415"/>
  <c r="BE242"/>
  <c r="BE306"/>
  <c r="BE341"/>
  <c r="BE368"/>
  <c r="BE372"/>
  <c r="BE376"/>
  <c r="BE404"/>
  <c r="BE407"/>
  <c r="BE163"/>
  <c r="BE346"/>
  <c r="BE138"/>
  <c r="BE205"/>
  <c r="BE259"/>
  <c r="BE129"/>
  <c r="BE210"/>
  <c r="BE215"/>
  <c r="BE230"/>
  <c r="BE268"/>
  <c r="BE295"/>
  <c r="BE391"/>
  <c r="BE284"/>
  <c r="BE360"/>
  <c r="BE237"/>
  <c r="BE255"/>
  <c r="BE312"/>
  <c r="BE364"/>
  <c r="BE178"/>
  <c r="BE189"/>
  <c r="BE251"/>
  <c r="BE263"/>
  <c r="BE326"/>
  <c r="BE380"/>
  <c r="BE387"/>
  <c r="BE399"/>
  <c r="BE167"/>
  <c i="8" r="E85"/>
  <c r="J92"/>
  <c r="BE144"/>
  <c i="7" r="BK124"/>
  <c r="J124"/>
  <c r="J97"/>
  <c r="BK171"/>
  <c r="J171"/>
  <c r="J102"/>
  <c i="8" r="J115"/>
  <c r="BE156"/>
  <c r="BE181"/>
  <c r="F92"/>
  <c r="BE133"/>
  <c r="BE172"/>
  <c r="BE197"/>
  <c r="F91"/>
  <c r="BE176"/>
  <c r="BE124"/>
  <c r="BE185"/>
  <c r="BE162"/>
  <c r="BE189"/>
  <c r="BE139"/>
  <c r="BE149"/>
  <c r="BE194"/>
  <c r="BE129"/>
  <c i="6" r="J121"/>
  <c r="J98"/>
  <c i="7" r="F91"/>
  <c r="J89"/>
  <c r="BE155"/>
  <c r="BE195"/>
  <c r="J92"/>
  <c r="BE131"/>
  <c r="BE173"/>
  <c r="BE191"/>
  <c r="BE136"/>
  <c r="BE212"/>
  <c r="BE216"/>
  <c r="E85"/>
  <c r="F120"/>
  <c r="BE143"/>
  <c r="BE168"/>
  <c r="BE208"/>
  <c r="BE126"/>
  <c r="BE165"/>
  <c r="BE199"/>
  <c r="BE150"/>
  <c r="BE159"/>
  <c r="BE179"/>
  <c r="BE187"/>
  <c r="BE205"/>
  <c r="BE219"/>
  <c r="BE202"/>
  <c i="6" r="F91"/>
  <c i="5" r="BK122"/>
  <c r="J122"/>
  <c r="J97"/>
  <c i="6" r="F92"/>
  <c r="BE122"/>
  <c r="J92"/>
  <c r="BE159"/>
  <c r="BE140"/>
  <c r="J113"/>
  <c r="BE152"/>
  <c r="E85"/>
  <c r="BE145"/>
  <c i="4" r="BK123"/>
  <c r="J123"/>
  <c r="J97"/>
  <c i="5" r="F91"/>
  <c r="BE129"/>
  <c r="BE134"/>
  <c r="BE161"/>
  <c r="BE168"/>
  <c r="E111"/>
  <c r="F118"/>
  <c r="BE171"/>
  <c r="J92"/>
  <c r="J115"/>
  <c r="BE157"/>
  <c r="BE173"/>
  <c r="BE179"/>
  <c r="BE124"/>
  <c r="BE141"/>
  <c r="BE148"/>
  <c r="BE153"/>
  <c r="BE164"/>
  <c r="BE166"/>
  <c r="BE176"/>
  <c i="4" r="J89"/>
  <c r="F119"/>
  <c r="BE229"/>
  <c r="BE262"/>
  <c r="BE267"/>
  <c r="BE272"/>
  <c r="BE286"/>
  <c r="BE295"/>
  <c r="BE298"/>
  <c r="BE302"/>
  <c r="BE324"/>
  <c r="BE367"/>
  <c r="BE370"/>
  <c r="BE241"/>
  <c r="BE276"/>
  <c r="BE319"/>
  <c r="BE359"/>
  <c r="F118"/>
  <c r="BE134"/>
  <c r="BE168"/>
  <c r="BE175"/>
  <c r="BE233"/>
  <c r="BE281"/>
  <c r="BE398"/>
  <c r="BE411"/>
  <c r="BE380"/>
  <c r="BE181"/>
  <c r="BE387"/>
  <c r="BE391"/>
  <c r="BE395"/>
  <c r="BE401"/>
  <c r="BE408"/>
  <c r="E85"/>
  <c r="BE129"/>
  <c r="BE208"/>
  <c r="BE292"/>
  <c r="BE125"/>
  <c r="BE160"/>
  <c r="BE194"/>
  <c r="BE352"/>
  <c i="3" r="J125"/>
  <c r="J98"/>
  <c i="4" r="BE163"/>
  <c r="J92"/>
  <c r="BE201"/>
  <c r="BE246"/>
  <c r="BE377"/>
  <c r="BE140"/>
  <c r="BE155"/>
  <c r="BE189"/>
  <c r="BE237"/>
  <c r="BE364"/>
  <c r="BE150"/>
  <c r="BE289"/>
  <c r="BE314"/>
  <c r="BE340"/>
  <c i="3" r="E113"/>
  <c r="F120"/>
  <c r="BE158"/>
  <c r="F119"/>
  <c r="BE192"/>
  <c r="BE224"/>
  <c r="BE233"/>
  <c r="J89"/>
  <c r="BE138"/>
  <c r="BE217"/>
  <c i="2" r="BK124"/>
  <c r="BK123"/>
  <c r="J123"/>
  <c i="3" r="BE206"/>
  <c r="J120"/>
  <c r="BE172"/>
  <c r="BE126"/>
  <c r="BE151"/>
  <c r="BE134"/>
  <c r="BE186"/>
  <c r="BE145"/>
  <c r="BE198"/>
  <c i="2" r="BE186"/>
  <c r="BE217"/>
  <c r="E85"/>
  <c r="J89"/>
  <c r="F91"/>
  <c r="F92"/>
  <c r="J92"/>
  <c r="BE126"/>
  <c r="BE134"/>
  <c r="BE138"/>
  <c r="BE145"/>
  <c r="BE151"/>
  <c r="BE158"/>
  <c r="BE172"/>
  <c r="BE192"/>
  <c r="BE198"/>
  <c r="BE206"/>
  <c r="BE224"/>
  <c i="1" r="BA95"/>
  <c i="2" r="BE233"/>
  <c i="1" r="AW95"/>
  <c r="BB95"/>
  <c r="BC95"/>
  <c r="BD95"/>
  <c i="4" r="F35"/>
  <c i="1" r="BB97"/>
  <c i="10" r="F36"/>
  <c i="1" r="BC103"/>
  <c i="11" r="F36"/>
  <c i="1" r="BC104"/>
  <c i="4" r="F36"/>
  <c i="1" r="BC97"/>
  <c i="8" r="F36"/>
  <c i="1" r="BC101"/>
  <c i="9" r="F34"/>
  <c i="1" r="BA102"/>
  <c i="4" r="J34"/>
  <c i="1" r="AW97"/>
  <c i="9" r="F37"/>
  <c i="1" r="BD102"/>
  <c i="3" r="F35"/>
  <c i="1" r="BB96"/>
  <c i="5" r="F37"/>
  <c i="1" r="BD98"/>
  <c i="7" r="F36"/>
  <c i="1" r="BC100"/>
  <c i="9" r="J34"/>
  <c i="1" r="AW102"/>
  <c i="4" r="F34"/>
  <c i="1" r="BA97"/>
  <c i="9" r="F36"/>
  <c i="1" r="BC102"/>
  <c i="3" r="J34"/>
  <c i="1" r="AW96"/>
  <c i="6" r="F35"/>
  <c i="1" r="BB99"/>
  <c i="6" r="F37"/>
  <c i="1" r="BD99"/>
  <c i="8" r="F37"/>
  <c i="1" r="BD101"/>
  <c i="10" r="J34"/>
  <c i="1" r="AW103"/>
  <c i="11" r="F34"/>
  <c i="1" r="BA104"/>
  <c i="3" r="F36"/>
  <c i="1" r="BC96"/>
  <c i="5" r="F34"/>
  <c i="1" r="BA98"/>
  <c i="6" r="F34"/>
  <c i="1" r="BA99"/>
  <c i="7" r="J34"/>
  <c i="1" r="AW100"/>
  <c i="9" r="F35"/>
  <c i="1" r="BB102"/>
  <c i="3" r="F34"/>
  <c i="1" r="BA96"/>
  <c i="6" r="J34"/>
  <c i="1" r="AW99"/>
  <c i="7" r="F34"/>
  <c i="1" r="BA100"/>
  <c i="8" r="F35"/>
  <c i="1" r="BB101"/>
  <c i="10" r="F35"/>
  <c i="1" r="BB103"/>
  <c i="2" r="J30"/>
  <c i="5" r="J34"/>
  <c i="1" r="AW98"/>
  <c i="5" r="F36"/>
  <c i="1" r="BC98"/>
  <c i="6" r="F36"/>
  <c i="1" r="BC99"/>
  <c i="7" r="F37"/>
  <c i="1" r="BD100"/>
  <c i="8" r="J34"/>
  <c i="1" r="AW101"/>
  <c i="11" r="J34"/>
  <c i="1" r="AW104"/>
  <c i="4" r="F37"/>
  <c i="1" r="BD97"/>
  <c i="10" r="F34"/>
  <c i="1" r="BA103"/>
  <c i="11" r="F37"/>
  <c i="1" r="BD104"/>
  <c i="3" r="F37"/>
  <c i="1" r="BD96"/>
  <c i="5" r="F35"/>
  <c i="1" r="BB98"/>
  <c i="7" r="F35"/>
  <c i="1" r="BB100"/>
  <c i="8" r="F34"/>
  <c i="1" r="BA101"/>
  <c i="11" r="F35"/>
  <c i="1" r="BB104"/>
  <c i="10" l="1" r="BK127"/>
  <c r="J127"/>
  <c r="J97"/>
  <c i="3" r="BK124"/>
  <c r="J124"/>
  <c r="J97"/>
  <c i="11" r="P127"/>
  <c r="P126"/>
  <c i="1" r="AU104"/>
  <c i="9" r="T127"/>
  <c r="T126"/>
  <c i="10" r="R127"/>
  <c r="R126"/>
  <c i="11" r="R171"/>
  <c r="R127"/>
  <c r="R126"/>
  <c i="7" r="T124"/>
  <c r="T123"/>
  <c i="9" r="R126"/>
  <c i="7" r="R123"/>
  <c i="2" r="T124"/>
  <c r="T123"/>
  <c r="P124"/>
  <c r="P123"/>
  <c i="1" r="AU95"/>
  <c i="8" r="BK122"/>
  <c r="BK121"/>
  <c r="J121"/>
  <c i="3" r="R124"/>
  <c r="R123"/>
  <c i="5" r="R122"/>
  <c r="R121"/>
  <c i="10" r="T127"/>
  <c r="T126"/>
  <c i="5" r="P122"/>
  <c r="P121"/>
  <c i="1" r="AU98"/>
  <c i="4" r="P123"/>
  <c r="P122"/>
  <c i="1" r="AU97"/>
  <c i="3" r="T124"/>
  <c r="T123"/>
  <c i="8" r="R122"/>
  <c r="R121"/>
  <c i="4" r="T123"/>
  <c r="T122"/>
  <c i="11" r="T171"/>
  <c r="T126"/>
  <c i="4" r="R123"/>
  <c r="R122"/>
  <c i="6" r="BK120"/>
  <c r="BK119"/>
  <c r="J119"/>
  <c r="J96"/>
  <c i="8" r="T122"/>
  <c r="T121"/>
  <c i="7" r="P124"/>
  <c r="P123"/>
  <c i="1" r="AU100"/>
  <c i="11" r="BK127"/>
  <c r="J127"/>
  <c r="J97"/>
  <c r="BK171"/>
  <c r="J171"/>
  <c r="J103"/>
  <c i="10" r="BK126"/>
  <c r="J126"/>
  <c i="9" r="BK126"/>
  <c r="J126"/>
  <c r="J96"/>
  <c i="7" r="BK123"/>
  <c r="J123"/>
  <c r="J96"/>
  <c i="5" r="BK121"/>
  <c r="J121"/>
  <c r="J96"/>
  <c i="4" r="BK122"/>
  <c r="J122"/>
  <c r="J96"/>
  <c i="1" r="AG95"/>
  <c i="2" r="J96"/>
  <c r="J124"/>
  <c r="J97"/>
  <c i="8" r="J30"/>
  <c i="1" r="AG101"/>
  <c i="2" r="F33"/>
  <c i="1" r="AZ95"/>
  <c i="8" r="J33"/>
  <c i="1" r="AV101"/>
  <c r="AT101"/>
  <c r="AN101"/>
  <c i="11" r="F33"/>
  <c i="1" r="AZ104"/>
  <c i="3" r="F33"/>
  <c i="1" r="AZ96"/>
  <c i="9" r="F33"/>
  <c i="1" r="AZ102"/>
  <c i="4" r="F33"/>
  <c i="1" r="AZ97"/>
  <c i="3" r="J33"/>
  <c i="1" r="AV96"/>
  <c r="AT96"/>
  <c i="9" r="J33"/>
  <c i="1" r="AV102"/>
  <c r="AT102"/>
  <c i="4" r="J33"/>
  <c i="1" r="AV97"/>
  <c r="AT97"/>
  <c r="BD94"/>
  <c r="W33"/>
  <c i="2" r="J33"/>
  <c i="1" r="AV95"/>
  <c r="AT95"/>
  <c r="AN95"/>
  <c i="8" r="F33"/>
  <c i="1" r="AZ101"/>
  <c r="BB94"/>
  <c r="AX94"/>
  <c i="5" r="J33"/>
  <c i="1" r="AV98"/>
  <c r="AT98"/>
  <c i="7" r="J33"/>
  <c i="1" r="AV100"/>
  <c r="AT100"/>
  <c r="BA94"/>
  <c r="AW94"/>
  <c r="AK30"/>
  <c i="5" r="F33"/>
  <c i="1" r="AZ98"/>
  <c i="7" r="F33"/>
  <c i="1" r="AZ100"/>
  <c r="BC94"/>
  <c r="AY94"/>
  <c i="6" r="J33"/>
  <c i="1" r="AV99"/>
  <c r="AT99"/>
  <c i="10" r="J33"/>
  <c i="1" r="AV103"/>
  <c r="AT103"/>
  <c i="6" r="F33"/>
  <c i="1" r="AZ99"/>
  <c i="10" r="J30"/>
  <c i="1" r="AG103"/>
  <c i="11" r="J33"/>
  <c i="1" r="AV104"/>
  <c r="AT104"/>
  <c i="10" r="F33"/>
  <c i="1" r="AZ103"/>
  <c i="11" l="1" r="BK126"/>
  <c r="J126"/>
  <c r="J96"/>
  <c i="8" r="J122"/>
  <c r="J97"/>
  <c i="6" r="J120"/>
  <c r="J97"/>
  <c i="3" r="BK123"/>
  <c r="J123"/>
  <c r="J96"/>
  <c i="8" r="J96"/>
  <c i="1" r="AN103"/>
  <c i="10" r="J96"/>
  <c r="J39"/>
  <c i="8" r="J39"/>
  <c i="2" r="J39"/>
  <c i="1" r="AU94"/>
  <c i="9" r="J30"/>
  <c i="1" r="AG102"/>
  <c r="AN102"/>
  <c i="6" r="J30"/>
  <c i="1" r="AG99"/>
  <c i="7" r="J30"/>
  <c i="1" r="AG100"/>
  <c r="AN100"/>
  <c r="W31"/>
  <c r="W30"/>
  <c i="4" r="J30"/>
  <c i="1" r="AG97"/>
  <c r="AN97"/>
  <c r="W32"/>
  <c r="AZ94"/>
  <c r="AV94"/>
  <c r="AK29"/>
  <c i="5" r="J30"/>
  <c i="1" r="AG98"/>
  <c i="6" l="1" r="J39"/>
  <c i="9" r="J39"/>
  <c i="7" r="J39"/>
  <c i="5" r="J39"/>
  <c i="1" r="AN98"/>
  <c i="4" r="J39"/>
  <c i="1" r="AN99"/>
  <c i="3" r="J30"/>
  <c i="1" r="AG96"/>
  <c r="AN96"/>
  <c i="11" r="J30"/>
  <c i="1" r="AG104"/>
  <c r="AG94"/>
  <c r="AK26"/>
  <c r="AK35"/>
  <c r="W29"/>
  <c r="AT94"/>
  <c i="3" l="1" r="J39"/>
  <c i="11" r="J39"/>
  <c i="1" r="AN94"/>
  <c r="AN10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<sst xmlns="http://schemas.openxmlformats.org/spreadsheetml/2006/main">
  <si>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</si>
  <si>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</si>
  <si>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</si>
  <si>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</si>
  <si>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</si>
  <si>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{f21c8298-2900-4914-835d-e005f75b4535}</t>
  </si>
  <si>
    <t>0,01</t>
  </si>
  <si>
    <t>21</t>
  </si>
  <si>
    <t>15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</si>
  <si>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</si>
  <si>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</si>
  <si>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</si>
  <si>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</si>
  <si>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</si>
  <si>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202304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</si>
  <si>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</si>
  <si>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</si>
  <si>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Tovačov – Ivaň, výstavba cyklostezky</t>
  </si>
  <si>
    <t>KSO:</t>
  </si>
  <si>
    <t>CC-CZ:</t>
  </si>
  <si>
    <t>Místo:</t>
  </si>
  <si>
    <t xml:space="preserve"> </t>
  </si>
  <si>
    <t>Datum:</t>
  </si>
  <si>
    <t>20. 3. 2023</t>
  </si>
  <si>
    <t>Zadavatel:</t>
  </si>
  <si>
    <t>IČ:</t>
  </si>
  <si>
    <t>Město Tovačov</t>
  </si>
  <si>
    <t>DIČ:</t>
  </si>
  <si>
    <t>Uchazeč:</t>
  </si>
  <si>
    <t>Vyplň údaj</t>
  </si>
  <si>
    <t>Projektant:</t>
  </si>
  <si>
    <t>Ing. Lukáš Barteček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</si>
  <si>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</si>
  <si>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</si>
  <si>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</si>
  <si>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</si>
  <si>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</si>
  <si>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</si>
  <si>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</si>
  <si>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</si>
  <si>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</si>
  <si>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</si>
  <si>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</si>
  <si>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</si>
  <si>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</si>
  <si>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</si>
  <si>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</si>
  <si>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</si>
  <si>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</si>
  <si>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</si>
  <si>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</si>
  <si>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</si>
  <si>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</si>
  <si>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</si>
  <si>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</si>
  <si>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</si>
  <si>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</si>
  <si>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</si>
  <si>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</si>
  <si>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</si>
  <si>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</si>
  <si>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</si>
  <si>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</si>
  <si>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</si>
  <si>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</si>
  <si>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</si>
  <si>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</si>
  <si>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</si>
  <si>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</si>
  <si>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</si>
  <si>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</si>
  <si>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</si>
  <si>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</si>
  <si>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</si>
  <si>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</si>
  <si>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</si>
  <si>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</si>
  <si>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</si>
  <si>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</si>
  <si>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</si>
  <si>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IO-000.1</t>
  </si>
  <si>
    <t>Vedlejší rozpočtové náklady - úsek s vyloučeným provozem motorových vozidel</t>
  </si>
  <si>
    <t>STA</t>
  </si>
  <si>
    <t>1</t>
  </si>
  <si>
    <t>{92bc3c38-aff5-41ac-b7a5-f79c9ee4d39b}</t>
  </si>
  <si>
    <t>2</t>
  </si>
  <si>
    <t>IO-000.2</t>
  </si>
  <si>
    <t>Vedlejší rozpočtové náklady - úsek s povoleným provozem motorových vozidel</t>
  </si>
  <si>
    <t>{5127b5f5-49bd-4ee4-962d-ed32b5e10e2e}</t>
  </si>
  <si>
    <t>IO-100.1</t>
  </si>
  <si>
    <t>Cyklostezka - úsek s vyloučeným provozem motorových vozidel</t>
  </si>
  <si>
    <t>{2c9da501-75e2-4e42-9a24-ccaab2e16c8e}</t>
  </si>
  <si>
    <t>IO-100.1a</t>
  </si>
  <si>
    <t>Cyklostezka - úsek s vyloučeným provozem motorových vozidel - dopravní značení</t>
  </si>
  <si>
    <t>{ca15df63-3b80-488c-b083-14f4254d6c52}</t>
  </si>
  <si>
    <t>IO-100.1b</t>
  </si>
  <si>
    <t>Cyklostezka - úsek s vyloučeným provozem motorových vozidel - výměna podloží</t>
  </si>
  <si>
    <t>{58e1ca8e-e918-4645-9b69-350a9ed52f7e}</t>
  </si>
  <si>
    <t>IO-100.1c</t>
  </si>
  <si>
    <t>Cyklostezka - úsek s vyloučeným provozem motorových vozidel - zábradlí</t>
  </si>
  <si>
    <t>{3ef713ea-b597-4823-88b7-be125b8049c6}</t>
  </si>
  <si>
    <t>IO-100.1d</t>
  </si>
  <si>
    <t>Cyklostezka - úsek s vyloučeným provozem motorových vozidel - ochrana plynovodu</t>
  </si>
  <si>
    <t>{50e73179-6e07-4a9b-a24e-9fce0754c4d8}</t>
  </si>
  <si>
    <t>IO-100.2</t>
  </si>
  <si>
    <t>Cyklostezka - úsek s povoleným provozem motorových vozidel</t>
  </si>
  <si>
    <t>{5fabe163-cff1-4466-99ab-7cd2099d255a}</t>
  </si>
  <si>
    <t>IO-101.1</t>
  </si>
  <si>
    <t>Mobiliář a drobné objekty – úsek s vyloučeným provozem motorových vozidel</t>
  </si>
  <si>
    <t>{c8775577-d39c-4859-9dd4-31060a596a23}</t>
  </si>
  <si>
    <t>IO-101.2</t>
  </si>
  <si>
    <t>Mobiliář a drobné objekty – úsek s povoleným provozem motorových vozidel</t>
  </si>
  <si>
    <t>{26d2c152-c429-49c8-a7a0-be5cd2925647}</t>
  </si>
  <si>
    <t>KRYCÍ LIST SOUPISU PRACÍ</t>
  </si>
  <si>
    <t>Objekt:</t>
  </si>
  <si>
    <t>IO-000.1 - Vedlejší rozpočtové náklady - úsek s vyloučeným provozem motorových vozidel</t>
  </si>
  <si>
    <t>REKAPITULACE ČLENĚNÍ SOUPISU PRACÍ</t>
  </si>
  <si>
    <t>Kód dílu - Popis</t>
  </si>
  <si>
    <t>Cena celkem [CZK]</t>
  </si>
  <si>
    <t>Náklady ze soupisu prací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</si>
  <si>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</si>
  <si>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</si>
  <si>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</si>
  <si>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</si>
  <si>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</si>
  <si>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 xml:space="preserve">    VRN6 - Územní vlivy</t>
  </si>
  <si>
    <t xml:space="preserve">    VRN7 - Provozní vlivy</t>
  </si>
  <si>
    <t xml:space="preserve">    VRN9 -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</si>
  <si>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</si>
  <si>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</si>
  <si>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</si>
  <si>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</si>
  <si>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</si>
  <si>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</si>
  <si>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</si>
  <si>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</si>
  <si>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</si>
  <si>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</si>
  <si>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</si>
  <si>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</si>
  <si>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</si>
  <si>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</si>
  <si>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Vedlejší rozpočtové náklady</t>
  </si>
  <si>
    <t>5</t>
  </si>
  <si>
    <t>ROZPOCET</t>
  </si>
  <si>
    <t>VRN1</t>
  </si>
  <si>
    <t>Průzkumné, geodetické a projektové práce</t>
  </si>
  <si>
    <t>K</t>
  </si>
  <si>
    <t>011002000</t>
  </si>
  <si>
    <t>Průzkumné práce</t>
  </si>
  <si>
    <t>kpl</t>
  </si>
  <si>
    <t>CS ÚRS 2023 01</t>
  </si>
  <si>
    <t>1024</t>
  </si>
  <si>
    <t>1924985013</t>
  </si>
  <si>
    <t>PP</t>
  </si>
  <si>
    <t>Online PSC</t>
  </si>
  <si>
    <t>https://podminky.urs.cz/item/CS_URS_2023_01/011002000</t>
  </si>
  <si>
    <t>VV</t>
  </si>
  <si>
    <t>Provedení pasportizace stavu dotčených komunikací, objektů a nemovitostí sousedících bezprostředně se stavbou, včetně fotodokumentace,</t>
  </si>
  <si>
    <t>včetně předání pasportizace komunikace jejímu vlastníkovi (správci)</t>
  </si>
  <si>
    <t>včetně posouzení únosnosti stávajících mostů pro pojezd použité stavební mechanizace</t>
  </si>
  <si>
    <t>1*0,89 'Přepočtené koeficientem množství</t>
  </si>
  <si>
    <t>012002000</t>
  </si>
  <si>
    <t>Geodetické práce - vytýčení stávajících inženýrských sítí</t>
  </si>
  <si>
    <t>-1676423262</t>
  </si>
  <si>
    <t>https://podminky.urs.cz/item/CS_URS_2023_01/012002000</t>
  </si>
  <si>
    <t>3</t>
  </si>
  <si>
    <t>012103000</t>
  </si>
  <si>
    <t>Geodetické práce před výstavbou</t>
  </si>
  <si>
    <t>-300746603</t>
  </si>
  <si>
    <t>https://podminky.urs.cz/item/CS_URS_2023_01/012103000</t>
  </si>
  <si>
    <t>- vytýčení stavby komunikace</t>
  </si>
  <si>
    <t>- vytýčení hranic pozemků dle KN pro určení území ke stavbě</t>
  </si>
  <si>
    <t>4</t>
  </si>
  <si>
    <t>012303000</t>
  </si>
  <si>
    <t>Geodetické práce po výstavbě</t>
  </si>
  <si>
    <t>-118536039</t>
  </si>
  <si>
    <t>https://podminky.urs.cz/item/CS_URS_2023_01/012303000</t>
  </si>
  <si>
    <t xml:space="preserve">zaměření skuteč. provedení stavby - geodetická část dokum. (3 paré + 1 v elektr. formě) v rozsahu odpovídajícím příslušným právním předpisům. </t>
  </si>
  <si>
    <t>013254000</t>
  </si>
  <si>
    <t>Dokumentace skutečného provedení stavby</t>
  </si>
  <si>
    <t>1671386511</t>
  </si>
  <si>
    <t>https://podminky.urs.cz/item/CS_URS_2023_01/013254000</t>
  </si>
  <si>
    <t>Zpracování a předání dokum. skuteč. provedení stavby včetně fotodokumentace (3 paré + 1 v elektr. formě) v rozsahu odpovídajícím příslušným právním</t>
  </si>
  <si>
    <t>předpisům.</t>
  </si>
  <si>
    <t>6</t>
  </si>
  <si>
    <t>013294000</t>
  </si>
  <si>
    <t xml:space="preserve">Projektová dokumentace - Realizační a dílenská dokumentace </t>
  </si>
  <si>
    <t>1513619882</t>
  </si>
  <si>
    <t>https://podminky.urs.cz/item/CS_URS_2023_01/013294000</t>
  </si>
  <si>
    <t>Realizační a dílenskou dokumentaci musí zhotovitel zajistit za tímto účelem:</t>
  </si>
  <si>
    <t>- upřesnění prováděcí dokumentace na základě konkrétních typu materiálů, technologických postupů, strojů a zařízení, vytýčení stávajících inženýrských</t>
  </si>
  <si>
    <t>provedených průzkumů (např. kopaných sond),</t>
  </si>
  <si>
    <t>- potřeba podrobnějšího zpracování projektové dokumentace do větších podrobností, případně, kde bude potřebné přizpůsobení dokumentace pro speciální</t>
  </si>
  <si>
    <t>technologické postupy (např. dílenské výkresy, detaily )</t>
  </si>
  <si>
    <t>- výkresy tesařských konstrukcí, podložené statickými výpočty, výkresy profesních částí, zámečnické výrobky, plastové výrobky, podrobné technologické</t>
  </si>
  <si>
    <t>postupy vybraných činností.</t>
  </si>
  <si>
    <t>Realizační dokumentace zhotovitele a dílenská dokumentace bude předána v 1 vytištěném vyhotovení objednateli.</t>
  </si>
  <si>
    <t>VRN3</t>
  </si>
  <si>
    <t>Zařízení staveniště</t>
  </si>
  <si>
    <t>7</t>
  </si>
  <si>
    <t>030001000</t>
  </si>
  <si>
    <t>-1988793778</t>
  </si>
  <si>
    <t>https://podminky.urs.cz/item/CS_URS_2023_01/030001000</t>
  </si>
  <si>
    <t>v položce jsou zahrnuty veškeré práce spojené se zařízením staveniště:</t>
  </si>
  <si>
    <t>- dovoz všech unimobuněk a sociálních zařízení</t>
  </si>
  <si>
    <t>- sestavení a osazení zázemí zařízení staveniště</t>
  </si>
  <si>
    <t>- dovoz a montáž oplocení zařízení staveniště</t>
  </si>
  <si>
    <t>- dovoz a montáž veškerého nářadí a mechanizace</t>
  </si>
  <si>
    <t>- případné zpevnění ploch pro zařízení staveniště</t>
  </si>
  <si>
    <t>- zpětná likvidace (demontáž a odvoz) všech zařízení staveniště včetně oplocení</t>
  </si>
  <si>
    <t>- úprava ploch do původního stavu po odstranění zařízení staveniště</t>
  </si>
  <si>
    <t>VRN4</t>
  </si>
  <si>
    <t>Inženýrská činnost</t>
  </si>
  <si>
    <t>8</t>
  </si>
  <si>
    <t>043002000.r1</t>
  </si>
  <si>
    <t>Zkoušky a ostatní měření - statická zatěžovací zkouška</t>
  </si>
  <si>
    <t>kus</t>
  </si>
  <si>
    <t>202636655</t>
  </si>
  <si>
    <t>provedení statické zatěžovací zkoušky na zhutněné pláni a každé konstrukční vrstvě štěrkodrtě s vypracováním a předáním protokolu investorovi stavby</t>
  </si>
  <si>
    <t>1x zkouška na každých 100 m délky dopravního pásu</t>
  </si>
  <si>
    <t>20</t>
  </si>
  <si>
    <t>20*0,89 'Přepočtené koeficientem množství</t>
  </si>
  <si>
    <t>9</t>
  </si>
  <si>
    <t>043002000.r3</t>
  </si>
  <si>
    <t>Zkoušky a ostatní měření - vsakovací zkouška</t>
  </si>
  <si>
    <t>-671345651</t>
  </si>
  <si>
    <t>provedení poloprovozní nálevkové zkoušky vsakovacího průlehu se štěrkovou rýhou</t>
  </si>
  <si>
    <t>VRN6</t>
  </si>
  <si>
    <t>Územní vlivy</t>
  </si>
  <si>
    <t>10</t>
  </si>
  <si>
    <t>062002000</t>
  </si>
  <si>
    <t>Ztížené dopravní podmínky</t>
  </si>
  <si>
    <t>-411499970</t>
  </si>
  <si>
    <t>https://podminky.urs.cz/item/CS_URS_2023_01/062002000</t>
  </si>
  <si>
    <t>položka je určena pro ztížené dopravní podmínky a ztížené podmínky provádění prací</t>
  </si>
  <si>
    <t xml:space="preserve"> vlivem zúžených úseků stavby v prostoru mostů, prostoru stávajícího zářezu cesty v terénu a malé šířky pozemků určených pro provádění stavby </t>
  </si>
  <si>
    <t>VRN7</t>
  </si>
  <si>
    <t>Provozní vlivy</t>
  </si>
  <si>
    <t>11</t>
  </si>
  <si>
    <t>070001000</t>
  </si>
  <si>
    <t>Provozní vlivy - zajištění dočasného dopravního značení</t>
  </si>
  <si>
    <t>1740293218</t>
  </si>
  <si>
    <t>https://podminky.urs.cz/item/CS_URS_2023_01/070001000</t>
  </si>
  <si>
    <t>položka je určená pro zajištění dočasného dopravního značení potřebného pro výstavbu včetně zajištění veškerých povolení pro provádění stavby,</t>
  </si>
  <si>
    <t>včetně aktualizace návrhu přechodného dopravního značení, v položce je zahrnuta i likvidace, odvoz a demontáž dočasného dopravního značení</t>
  </si>
  <si>
    <t>položka zahrnuje i případný pronájem dočasného dopravního značení po celou dobu stavby</t>
  </si>
  <si>
    <t>součástí položky je pronájem, osazení a odstranění lávek se zábradlím pro pěší, ocelových plechů pro přejezd stavebništních vozidel a vozidel IZS,</t>
  </si>
  <si>
    <t xml:space="preserve">oplocení staveniště </t>
  </si>
  <si>
    <t>VRN9</t>
  </si>
  <si>
    <t>Ostatní náklady</t>
  </si>
  <si>
    <t>12</t>
  </si>
  <si>
    <t>094002000</t>
  </si>
  <si>
    <t>Ostatní náklady související s výstavbou</t>
  </si>
  <si>
    <t>-433512058</t>
  </si>
  <si>
    <t>https://podminky.urs.cz/item/CS_URS_2023_01/094002000</t>
  </si>
  <si>
    <t>položka je určena pro uvedení příjezdových polních cest včetně sjezdů ze silnic a místních komunikací do původního stavu, včetně oprav poškozených</t>
  </si>
  <si>
    <t>míst vzniklých pojezdem stavební mechanizace</t>
  </si>
  <si>
    <t>13</t>
  </si>
  <si>
    <t>094104000</t>
  </si>
  <si>
    <t>Náklady na opatření BOZP</t>
  </si>
  <si>
    <t>-243424762</t>
  </si>
  <si>
    <t>https://podminky.urs.cz/item/CS_URS_2023_01/094104000</t>
  </si>
  <si>
    <t xml:space="preserve">Instalace bezpečnostních prvků při výstavbě. Vlastní výkopy musí být zajištěny zábranami proti pádu osob, </t>
  </si>
  <si>
    <t>za snížené viditelnosti musí být opatřeny osvětlením</t>
  </si>
  <si>
    <t>Veškeré prostory stavby musí být zajištěny proti vstupu nepovolaných osob. Rozsah dle konkrétního postupu prací.</t>
  </si>
  <si>
    <t>Zajištění dalších opatření dle zpracovaného Plánu BOZP.</t>
  </si>
  <si>
    <t>14</t>
  </si>
  <si>
    <t>094104000.r</t>
  </si>
  <si>
    <t>Povodňový a Havarijní plán včetně provedení vyplývajících realizačních opatření</t>
  </si>
  <si>
    <t>-70253434</t>
  </si>
  <si>
    <t>https://podminky.urs.cz/item/CS_URS_2023_01/094104000.r</t>
  </si>
  <si>
    <t>Zpracování povodňového a havarijního plánu, včetně provedení opatření vyplývajících z tohoto plánu</t>
  </si>
  <si>
    <t>Zajištění schválení havarijního plánu příslušným správním úřadem</t>
  </si>
  <si>
    <t>Zajištění schválení povodňového plánu příslušným správním úřadem</t>
  </si>
  <si>
    <t>IO-000.2 - Vedlejší rozpočtové náklady - úsek s povoleným provozem motorových vozidel</t>
  </si>
  <si>
    <t>1*0,11 'Přepočtené koeficientem množství</t>
  </si>
  <si>
    <t>20*0,11 'Přepočtené koeficientem množství</t>
  </si>
  <si>
    <t>ohumusování</t>
  </si>
  <si>
    <t>m2</t>
  </si>
  <si>
    <t>2453,3</t>
  </si>
  <si>
    <t>SKRYVKA_300mm</t>
  </si>
  <si>
    <t>m3</t>
  </si>
  <si>
    <t>4730,667</t>
  </si>
  <si>
    <t>výkop_vozovka</t>
  </si>
  <si>
    <t>579,3</t>
  </si>
  <si>
    <t>výkopy_rýhy2000</t>
  </si>
  <si>
    <t>161,46</t>
  </si>
  <si>
    <t>výkopy_rýhy800</t>
  </si>
  <si>
    <t>540,443</t>
  </si>
  <si>
    <t>zásyp_krajnic</t>
  </si>
  <si>
    <t>135,8</t>
  </si>
  <si>
    <t>zásyp_ŠD0_32</t>
  </si>
  <si>
    <t>9,222</t>
  </si>
  <si>
    <t>IO-100.1 - Cyklostezka - úsek s vyloučeným provozem motorových vozidel</t>
  </si>
  <si>
    <t>zásyp_ŠD32_63</t>
  </si>
  <si>
    <t>200,104</t>
  </si>
  <si>
    <t>zásyp_ŠD4_8</t>
  </si>
  <si>
    <t>501,799</t>
  </si>
  <si>
    <t>HSV - Práce a dodávky HSV</t>
  </si>
  <si>
    <t xml:space="preserve">    1 - Zemní práce</t>
  </si>
  <si>
    <t xml:space="preserve">    2 - Zakládání</t>
  </si>
  <si>
    <t xml:space="preserve">    5 - Komunikace pozemní</t>
  </si>
  <si>
    <t xml:space="preserve">    9 - Ostatní konstrukce a práce, bourání</t>
  </si>
  <si>
    <t xml:space="preserve">    998 - Přesun hmot</t>
  </si>
  <si>
    <t>HSV</t>
  </si>
  <si>
    <t>Práce a dodávky HSV</t>
  </si>
  <si>
    <t>Zemní práce</t>
  </si>
  <si>
    <t>113107223</t>
  </si>
  <si>
    <t>Odstranění podkladu z kameniva drceného tl přes 200 do 300 mm strojně pl přes 200 m2</t>
  </si>
  <si>
    <t>1562882210</t>
  </si>
  <si>
    <t>Odstranění podkladů nebo krytů strojně plochy jednotlivě přes 200 m2 s přemístěním hmot na skládku na vzdálenost do 20 m nebo s naložením na dopravní prostředek z kameniva hrubého drceného, o tl. vrstvy přes 200 do 300 mm</t>
  </si>
  <si>
    <t>https://podminky.urs.cz/item/CS_URS_2023_01/113107223</t>
  </si>
  <si>
    <t>1419,2/0,3 "skrývka svrchní vrstvy stávající polní cesty dle kubaturového listu</t>
  </si>
  <si>
    <t>121103111</t>
  </si>
  <si>
    <t>Skrývka zemin schopných zúrodnění v rovině a svahu do 1:5</t>
  </si>
  <si>
    <t>-1785090062</t>
  </si>
  <si>
    <t>Skrývka zemin schopných zúrodnění v rovině a ve sklonu do 1:5</t>
  </si>
  <si>
    <t>https://podminky.urs.cz/item/CS_URS_2023_01/121103111</t>
  </si>
  <si>
    <t>ohumusování*0,1 "odkop pro ohumusování</t>
  </si>
  <si>
    <t>ornice</t>
  </si>
  <si>
    <t>Součet</t>
  </si>
  <si>
    <t>122252206</t>
  </si>
  <si>
    <t>Odkopávky a prokopávky nezapažené pro silnice a dálnice v hornině třídy těžitelnosti I objem do 5000 m3 strojně</t>
  </si>
  <si>
    <t>1428460927</t>
  </si>
  <si>
    <t>Odkopávky a prokopávky nezapažené pro silnice a dálnice strojně v hornině třídy těžitelnosti I přes 1 000 do 5 000 m3</t>
  </si>
  <si>
    <t>https://podminky.urs.cz/item/CS_URS_2023_01/122252206</t>
  </si>
  <si>
    <t>579,3 "výkopy komunikace dle kubaturového listu</t>
  </si>
  <si>
    <t>Mezisoučet</t>
  </si>
  <si>
    <t>132251104</t>
  </si>
  <si>
    <t>Hloubení rýh nezapažených š do 800 mm v hornině třídy těžitelnosti I skupiny 3 objem přes 100 m3 strojně</t>
  </si>
  <si>
    <t>-1261023894</t>
  </si>
  <si>
    <t>Hloubení nezapažených rýh šířky do 800 mm strojně s urovnáním dna do předepsaného profilu a spádu v hornině třídy těžitelnosti I skupiny 3 přes 100 m3</t>
  </si>
  <si>
    <t>https://podminky.urs.cz/item/CS_URS_2023_01/132251104</t>
  </si>
  <si>
    <t>(175,85-0,00)*0,3*0,8</t>
  </si>
  <si>
    <t>(237,19-175,85)*0,7*0,9</t>
  </si>
  <si>
    <t>(603,00-237,19)*0,3*0,8</t>
  </si>
  <si>
    <t>2*(994,77-758,80)*0,3*0,8</t>
  </si>
  <si>
    <t>(2078,00-994,77)*0,3*0,8</t>
  </si>
  <si>
    <t>-(2+2+2)*0,3*0,8 "odečet křížení plynovodu</t>
  </si>
  <si>
    <t>132251256</t>
  </si>
  <si>
    <t>Hloubení rýh nezapažených š do 2000 mm v hornině třídy těžitelnosti I skupiny 3 objem do 5000 m3 strojně</t>
  </si>
  <si>
    <t>1512008876</t>
  </si>
  <si>
    <t>Hloubení nezapažených rýh šířky přes 800 do 2 000 mm strojně s urovnáním dna do předepsaného profilu a spádu v hornině třídy těžitelnosti I skupiny 3 přes 1 000 do 5 000 m3</t>
  </si>
  <si>
    <t>https://podminky.urs.cz/item/CS_URS_2023_01/132251256</t>
  </si>
  <si>
    <t>vsakovací rýhy</t>
  </si>
  <si>
    <t>(21+25)*0,9*3,9</t>
  </si>
  <si>
    <t>151101102</t>
  </si>
  <si>
    <t>Zřízení příložného pažení a rozepření stěn rýh hl přes 2 do 4 m</t>
  </si>
  <si>
    <t>-1648297472</t>
  </si>
  <si>
    <t>Zřízení pažení a rozepření stěn rýh pro podzemní vedení příložné pro jakoukoliv mezerovitost, hloubky přes 2 do 4 m</t>
  </si>
  <si>
    <t>https://podminky.urs.cz/item/CS_URS_2023_01/151101102</t>
  </si>
  <si>
    <t>2*(21+25)*3,9</t>
  </si>
  <si>
    <t>151101112</t>
  </si>
  <si>
    <t>Odstranění příložného pažení a rozepření stěn rýh hl přes 2 do 4 m</t>
  </si>
  <si>
    <t>-955143278</t>
  </si>
  <si>
    <t>Odstranění pažení a rozepření stěn rýh pro podzemní vedení s uložením materiálu na vzdálenost do 3 m od kraje výkopu příložné, hloubky přes 2 do 4 m</t>
  </si>
  <si>
    <t>https://podminky.urs.cz/item/CS_URS_2023_01/151101112</t>
  </si>
  <si>
    <t>162251102</t>
  </si>
  <si>
    <t>Vodorovné přemístění přes 20 do 50 m výkopku/sypaniny z horniny třídy těžitelnosti I skupiny 1 až 3</t>
  </si>
  <si>
    <t>-357596100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</si>
  <si>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</si>
  <si>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https://podminky.urs.cz/item/CS_URS_2023_01/162251102</t>
  </si>
  <si>
    <t>162451106</t>
  </si>
  <si>
    <t>Vodorovné přemístění přes 1 500 do 2000 m výkopku/sypaniny z horniny třídy těžitelnosti I skupiny 1 až 3</t>
  </si>
  <si>
    <t>-114174617</t>
  </si>
  <si>
    <t>Vodorovné přemístění výkopku nebo sypaniny po suchu na obvyklém dopravním prostředku, bez naložení výkopku, avšak se složením bez rozhrnutí z horniny třídy těžitelnosti I skupiny 1 až 3 na vzdálenost přes 1 500 do 2 000 m</t>
  </si>
  <si>
    <t>https://podminky.urs.cz/item/CS_URS_2023_01/162451106</t>
  </si>
  <si>
    <t>odvoz zeminy určené ke zpětnému uložení do zásypů na mezideponii a zpět</t>
  </si>
  <si>
    <t>zásyp_krajnic*2</t>
  </si>
  <si>
    <t>5,098 "materiál pro zásypy v rámci IO101.1</t>
  </si>
  <si>
    <t>162751117</t>
  </si>
  <si>
    <t>Vodorovné přemístění přes 9 000 do 10000 m výkopku/sypaniny z horniny třídy těžitelnosti I skupiny 1 až 3</t>
  </si>
  <si>
    <t>-922644155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</si>
  <si>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</si>
  <si>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https://podminky.urs.cz/item/CS_URS_2023_01/162751117</t>
  </si>
  <si>
    <t>SKRYVKA_300mm*0,3+výkop_vozovka+výkopy_rýhy2000+výkopy_rýhy800</t>
  </si>
  <si>
    <t>-5,098 "udečet materiálu pro zásypy v rámci IO101.1</t>
  </si>
  <si>
    <t>162751119</t>
  </si>
  <si>
    <t>Příplatek k vodorovnému přemístění výkopku/sypaniny z horniny třídy těžitelnosti I skupiny 1 až 3 ZKD 1000 m přes 10000 m</t>
  </si>
  <si>
    <t>-2053564759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</si>
  <si>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</si>
  <si>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https://podminky.urs.cz/item/CS_URS_2023_01/162751119</t>
  </si>
  <si>
    <t xml:space="preserve">za dalších 6 km do celkové vzdálenosti 16km </t>
  </si>
  <si>
    <t>2695,305*6 'Přepočtené koeficientem množství</t>
  </si>
  <si>
    <t>167151111</t>
  </si>
  <si>
    <t>Nakládání výkopku z hornin třídy těžitelnosti I skupiny 1 až 3 přes 100 m3</t>
  </si>
  <si>
    <t>-687835050</t>
  </si>
  <si>
    <t>Nakládání, skládání a překládání neulehlého výkopku nebo sypaniny strojně nakládání, množství přes 100 m3, z hornin třídy těžitelnosti I, skupiny 1 až 3</t>
  </si>
  <si>
    <t>https://podminky.urs.cz/item/CS_URS_2023_01/167151111</t>
  </si>
  <si>
    <t>naložení zeminy určené ke zpětnému uložení do zásypů z mezideponie</t>
  </si>
  <si>
    <t>171151103</t>
  </si>
  <si>
    <t>Uložení sypaniny z hornin soudržných do násypů zhutněných strojně</t>
  </si>
  <si>
    <t>1836685380</t>
  </si>
  <si>
    <t>Uložení sypanin do násypů strojně s rozprostřením sypaniny ve vrstvách a s hrubým urovnáním zhutněných z hornin soudržných jakékoliv třídy těžitelnosti</t>
  </si>
  <si>
    <t>https://podminky.urs.cz/item/CS_URS_2023_01/171151103</t>
  </si>
  <si>
    <t>uložení na mezideponii</t>
  </si>
  <si>
    <t>171201231</t>
  </si>
  <si>
    <t>Poplatek za uložení zeminy a kamení na recyklační skládce (skládkovné) kód odpadu 17 05 04</t>
  </si>
  <si>
    <t>t</t>
  </si>
  <si>
    <t>447004708</t>
  </si>
  <si>
    <t>Poplatek za uložení stavebního odpadu na recyklační skládce (skládkovné) zeminy a kamení zatříděného do Katalogu odpadů pod kódem 17 05 04</t>
  </si>
  <si>
    <t>https://podminky.urs.cz/item/CS_URS_2023_01/171201231</t>
  </si>
  <si>
    <t>2695,305*1,7 'Přepočtené koeficientem množství</t>
  </si>
  <si>
    <t>174151101</t>
  </si>
  <si>
    <t>Zásyp jam, šachet rýh nebo kolem objektů sypaninou se zhutněním</t>
  </si>
  <si>
    <t>1494585088</t>
  </si>
  <si>
    <t>Zásyp sypaninou z jakékoliv horniny strojně s uložením výkopku ve vrstvách se zhutněním jam, šachet, rýh nebo kolem objektů v těchto vykopávkách</t>
  </si>
  <si>
    <t>https://podminky.urs.cz/item/CS_URS_2023_01/174151101</t>
  </si>
  <si>
    <t>zásyp ŠD frakce 4/8mm</t>
  </si>
  <si>
    <t>zásyp ŠD frakce 32/63mm</t>
  </si>
  <si>
    <t>zásyp ŠD frakce 0/32mm</t>
  </si>
  <si>
    <t>(34,7-28,7)*0,08*2</t>
  </si>
  <si>
    <t>(58,7-52,7)*0,08*2</t>
  </si>
  <si>
    <t>(237,19-175,85)*0,05*2</t>
  </si>
  <si>
    <t>(1429,50-1422,20)*0,08*2</t>
  </si>
  <si>
    <t>16</t>
  </si>
  <si>
    <t>M</t>
  </si>
  <si>
    <t>58343959</t>
  </si>
  <si>
    <t>kamenivo drcené hrubé frakce 32/63</t>
  </si>
  <si>
    <t>730740703</t>
  </si>
  <si>
    <t>200,104*1,7 'Přepočtené koeficientem množství</t>
  </si>
  <si>
    <t>17</t>
  </si>
  <si>
    <t>58344171</t>
  </si>
  <si>
    <t>štěrkodrť frakce 0/32</t>
  </si>
  <si>
    <t>-1824060197</t>
  </si>
  <si>
    <t>9,222*1,7 'Přepočtené koeficientem množství</t>
  </si>
  <si>
    <t>18</t>
  </si>
  <si>
    <t>58343810</t>
  </si>
  <si>
    <t>kamenivo drcené hrubé frakce 4/8</t>
  </si>
  <si>
    <t>-879213377</t>
  </si>
  <si>
    <t>501,799*1,7 'Přepočtené koeficientem množství</t>
  </si>
  <si>
    <t>19</t>
  </si>
  <si>
    <t>181006121</t>
  </si>
  <si>
    <t>Rozprostření zemin tl vrstvy do 0,1 m schopných zúrodnění ve sklonu přes 1:5</t>
  </si>
  <si>
    <t>1548085723</t>
  </si>
  <si>
    <t>Rozprostření zemin schopných zúrodnění ve sklonu přes 1:5, tloušťka vrstvy do 0,10 m</t>
  </si>
  <si>
    <t>https://podminky.urs.cz/item/CS_URS_2023_01/181006121</t>
  </si>
  <si>
    <t>nezpevněná krajnice a ohumusování dle kubaturového listu</t>
  </si>
  <si>
    <t>181152302</t>
  </si>
  <si>
    <t>Úprava pláně pro silnice a dálnice v zářezech se zhutněním</t>
  </si>
  <si>
    <t>-720152821</t>
  </si>
  <si>
    <t>Úprava pláně na stavbách silnic a dálnic strojně v zářezech mimo skalních se zhutněním</t>
  </si>
  <si>
    <t>https://podminky.urs.cz/item/CS_URS_2023_01/181152302</t>
  </si>
  <si>
    <t>(28,7-0,00)*3,1</t>
  </si>
  <si>
    <t>(34,7-28,7)*3,35</t>
  </si>
  <si>
    <t>(52,7-34,7)*3,1</t>
  </si>
  <si>
    <t>(58,7-52,7)*3,35</t>
  </si>
  <si>
    <t>(175,85-58,7)*3,1</t>
  </si>
  <si>
    <t>(237,19-175,85)*3,1</t>
  </si>
  <si>
    <t>(603,00-237,19)*3,1</t>
  </si>
  <si>
    <t>(780,00-758,80)*3,1</t>
  </si>
  <si>
    <t>(994,77-780,00)*3,87</t>
  </si>
  <si>
    <t>(1422,20-994,77)*3,1</t>
  </si>
  <si>
    <t>(1429,50-1422,20)*3,35</t>
  </si>
  <si>
    <t>(2078,00-1429,5)*3,1</t>
  </si>
  <si>
    <t>181451121</t>
  </si>
  <si>
    <t>Založení lučního trávníku výsevem pl přes 1000 m2 v rovině a ve svahu do 1:5</t>
  </si>
  <si>
    <t>1255475725</t>
  </si>
  <si>
    <t>Založení trávníku na půdě předem připravené plochy přes 1000 m2 výsevem včetně utažení lučního v rovině nebo na svahu do 1:5</t>
  </si>
  <si>
    <t>https://podminky.urs.cz/item/CS_URS_2023_01/181451121</t>
  </si>
  <si>
    <t>2453,3*0,8 'Přepočtené koeficientem množství</t>
  </si>
  <si>
    <t>22</t>
  </si>
  <si>
    <t>181451123</t>
  </si>
  <si>
    <t>Založení lučního trávníku výsevem pl přes 1000 m2 ve svahu přes 1:2 do 1:1</t>
  </si>
  <si>
    <t>135773884</t>
  </si>
  <si>
    <t>Založení trávníku na půdě předem připravené plochy přes 1000 m2 výsevem včetně utažení lučního na svahu přes 1:2 do 1:1</t>
  </si>
  <si>
    <t>https://podminky.urs.cz/item/CS_URS_2023_01/181451123</t>
  </si>
  <si>
    <t>2453,3*0,2 'Přepočtené koeficientem množství</t>
  </si>
  <si>
    <t>23</t>
  </si>
  <si>
    <t>00572470</t>
  </si>
  <si>
    <t>osivo směs travní univerzál</t>
  </si>
  <si>
    <t>kg</t>
  </si>
  <si>
    <t>908953058</t>
  </si>
  <si>
    <t>2453,3*0,02 'Přepočtené koeficientem množství</t>
  </si>
  <si>
    <t>24</t>
  </si>
  <si>
    <t>182151111</t>
  </si>
  <si>
    <t>Svahování v zářezech v hornině třídy těžitelnosti I skupiny 1 až 3 strojně</t>
  </si>
  <si>
    <t>-738669891</t>
  </si>
  <si>
    <t>Svahování trvalých svahů do projektovaných profilů strojně s potřebným přemístěním výkopku při svahování v zářezech v hornině třídy těžitelnosti I, skupiny 1 až 3</t>
  </si>
  <si>
    <t>https://podminky.urs.cz/item/CS_URS_2023_01/182151111</t>
  </si>
  <si>
    <t>25</t>
  </si>
  <si>
    <t>182251101</t>
  </si>
  <si>
    <t>Svahování násypů strojně</t>
  </si>
  <si>
    <t>2071327135</t>
  </si>
  <si>
    <t>Svahování trvalých svahů do projektovaných profilů strojně s potřebným přemístěním výkopku při svahování násypů v jakékoliv hornině</t>
  </si>
  <si>
    <t>https://podminky.urs.cz/item/CS_URS_2023_01/182251101</t>
  </si>
  <si>
    <t>2453,3*0,1 'Přepočtené koeficientem množství</t>
  </si>
  <si>
    <t>26</t>
  </si>
  <si>
    <t>184818231</t>
  </si>
  <si>
    <t>Ochrana kmene průměru do 300 mm bedněním výšky do 2 m</t>
  </si>
  <si>
    <t>298646950</t>
  </si>
  <si>
    <t>Ochrana kmene bedněním před poškozením stavebním provozem zřízení včetně odstranění výšky bednění do 2 m průměru kmene do 300 mm</t>
  </si>
  <si>
    <t>https://podminky.urs.cz/item/CS_URS_2023_01/184818231</t>
  </si>
  <si>
    <t>27</t>
  </si>
  <si>
    <t>184818232</t>
  </si>
  <si>
    <t>Ochrana kmene průměru přes 300 do 500 mm bedněním výšky do 2 m</t>
  </si>
  <si>
    <t>-1793400434</t>
  </si>
  <si>
    <t>Ochrana kmene bedněním před poškozením stavebním provozem zřízení včetně odstranění výšky bednění do 2 m průměru kmene přes 300 do 500 mm</t>
  </si>
  <si>
    <t>https://podminky.urs.cz/item/CS_URS_2023_01/184818232</t>
  </si>
  <si>
    <t>28</t>
  </si>
  <si>
    <t>184818233</t>
  </si>
  <si>
    <t>Ochrana kmene průměru přes 500 do 700 mm bedněním výšky do 2 m</t>
  </si>
  <si>
    <t>-953637113</t>
  </si>
  <si>
    <t>Ochrana kmene bedněním před poškozením stavebním provozem zřízení včetně odstranění výšky bednění do 2 m průměru kmene přes 500 do 700 mm</t>
  </si>
  <si>
    <t>https://podminky.urs.cz/item/CS_URS_2023_01/184818233</t>
  </si>
  <si>
    <t>29</t>
  </si>
  <si>
    <t>184818234</t>
  </si>
  <si>
    <t>Ochrana kmene průměru přes 700 do 900 mm bedněním výšky do 2 m</t>
  </si>
  <si>
    <t>1551063244</t>
  </si>
  <si>
    <t>Ochrana kmene bedněním před poškozením stavebním provozem zřízení včetně odstranění výšky bednění do 2 m průměru kmene přes 700 do 900 mm</t>
  </si>
  <si>
    <t>https://podminky.urs.cz/item/CS_URS_2023_01/184818234</t>
  </si>
  <si>
    <t>30</t>
  </si>
  <si>
    <t>184818239</t>
  </si>
  <si>
    <t>Ochrana kmene průměru přes 1100 mm průměru kmene při výšce bednění do 2 m</t>
  </si>
  <si>
    <t>571241036</t>
  </si>
  <si>
    <t>Ochrana kmene bedněním před poškozením stavebním provozem zřízení včetně odstranění výšky bednění do 2 m průměru kmene přes 1100 mm</t>
  </si>
  <si>
    <t>https://podminky.urs.cz/item/CS_URS_2023_01/184818239</t>
  </si>
  <si>
    <t>Zakládání</t>
  </si>
  <si>
    <t>31</t>
  </si>
  <si>
    <t>211971110</t>
  </si>
  <si>
    <t>Zřízení opláštění žeber nebo trativodů geotextilií v rýze nebo zářezu sklonu do 1:2</t>
  </si>
  <si>
    <t>-1113962807</t>
  </si>
  <si>
    <t>Zřízení opláštění výplně z geotextilie odvodňovacích žeber nebo trativodů v rýze nebo zářezu se stěnami šikmými o sklonu do 1:2</t>
  </si>
  <si>
    <t>https://podminky.urs.cz/item/CS_URS_2023_01/211971110</t>
  </si>
  <si>
    <t>drenážní a vsakovací rýhy</t>
  </si>
  <si>
    <t>(175,85-0,00)*(0,3+0,8+0,8)+2*(0,3*0,8)</t>
  </si>
  <si>
    <t>(237,19-175,85)*(0,7+0,7+0,9+0,9)+2*(0,7*0,9)</t>
  </si>
  <si>
    <t>(603,00-237,19)*(0,3+0,8+0,8)+2*(0,3*0,8)</t>
  </si>
  <si>
    <t>2*(994,77-758,80)*(0,3+0,8+0,8)+2*(0,3*0,8)</t>
  </si>
  <si>
    <t>(2078,00-994,77)*(0,3+0,8+0,8)+2*(0,3*0,8)</t>
  </si>
  <si>
    <t>-(2+2+2)*(0,3+0,8+0,8) "odečet křížení plynovodu</t>
  </si>
  <si>
    <t>(21+25)*(0,9+0,9+3,9+3,9)+4*(0,9*3,9)</t>
  </si>
  <si>
    <t>32</t>
  </si>
  <si>
    <t>213141111</t>
  </si>
  <si>
    <t>Zřízení vrstvy z geotextilie v rovině nebo ve sklonu do 1:5 š do 3 m</t>
  </si>
  <si>
    <t>-1000706122</t>
  </si>
  <si>
    <t>Zřízení vrstvy z geotextilie filtrační, separační, odvodňovací, ochranné, výztužné nebo protierozní v rovině nebo ve sklonu do 1:5, šířky do 3 m</t>
  </si>
  <si>
    <t>https://podminky.urs.cz/item/CS_URS_2023_01/213141111</t>
  </si>
  <si>
    <t>pláň komunikace</t>
  </si>
  <si>
    <t>6129,018</t>
  </si>
  <si>
    <t>33</t>
  </si>
  <si>
    <t>69311068</t>
  </si>
  <si>
    <t>geotextilie netkaná separační, ochranná, filtrační, drenážní PP 300g/m2</t>
  </si>
  <si>
    <t>-1544864873</t>
  </si>
  <si>
    <t>4627,685+6129,018</t>
  </si>
  <si>
    <t>10756,703*1,1 'Přepočtené koeficientem množství</t>
  </si>
  <si>
    <t>Komunikace pozemní</t>
  </si>
  <si>
    <t>34</t>
  </si>
  <si>
    <t>564861111</t>
  </si>
  <si>
    <t>Podklad ze štěrkodrtě ŠD plochy přes 100 m2 tl 200 mm</t>
  </si>
  <si>
    <t>-1098349042</t>
  </si>
  <si>
    <t>Podklad ze štěrkodrti ŠD s rozprostřením a zhutněním plochy přes 100 m2, po zhutnění tl. 200 mm</t>
  </si>
  <si>
    <t>https://podminky.urs.cz/item/CS_URS_2023_01/564861111</t>
  </si>
  <si>
    <t>35</t>
  </si>
  <si>
    <t>565145111</t>
  </si>
  <si>
    <t>Asfaltový beton vrstva podkladní ACP 16 (obalované kamenivo OKS) tl 60 mm š do 3 m</t>
  </si>
  <si>
    <t>284997589</t>
  </si>
  <si>
    <t>Asfaltový beton vrstva podkladní ACP 16 (obalované kamenivo střednězrnné - OKS) s rozprostřením a zhutněním v pruhu šířky přes 1,5 do 3 m, po zhutnění tl. 60 mm</t>
  </si>
  <si>
    <t>https://podminky.urs.cz/item/CS_URS_2023_01/565145111</t>
  </si>
  <si>
    <t>(28,7-0,00)*(2,5+0,05+0,05)</t>
  </si>
  <si>
    <t>(34,7-28,7)*2,5</t>
  </si>
  <si>
    <t>(52,7-34,7)*(2,5+0,05+0,05)</t>
  </si>
  <si>
    <t>(58,7-52,7)*2,5</t>
  </si>
  <si>
    <t>(603,00-58,7)*(2,5+0,05+0,05)</t>
  </si>
  <si>
    <t>(1422,20-758,80)*(2,5+0,05+0,05)</t>
  </si>
  <si>
    <t>(1429,50-1422,20)*2,5</t>
  </si>
  <si>
    <t>(2078,00-1429,5)*(2,5+0,05+0,05)</t>
  </si>
  <si>
    <t>36</t>
  </si>
  <si>
    <t>567122114</t>
  </si>
  <si>
    <t>Podklad ze směsi stmelené cementem SC C 8/10 (KSC I) tl 150 mm</t>
  </si>
  <si>
    <t>917942465</t>
  </si>
  <si>
    <t>Podklad ze směsi stmelené cementem SC bez dilatačních spár, s rozprostřením a zhutněním SC C 8/10 (KSC I), po zhutnění tl. 150 mm</t>
  </si>
  <si>
    <t>https://podminky.urs.cz/item/CS_URS_2023_01/567122114</t>
  </si>
  <si>
    <t>37</t>
  </si>
  <si>
    <t>569903311</t>
  </si>
  <si>
    <t>Zřízení zemních krajnic se zhutněním</t>
  </si>
  <si>
    <t>-860714250</t>
  </si>
  <si>
    <t>Zřízení zemních krajnic z hornin jakékoliv třídy se zhutněním</t>
  </si>
  <si>
    <t>https://podminky.urs.cz/item/CS_URS_2023_01/569903311</t>
  </si>
  <si>
    <t>zásyp zeminou, vhodná část z výkopu</t>
  </si>
  <si>
    <t>135,8 "zásyp krajnic dle kubaturového listu</t>
  </si>
  <si>
    <t>38</t>
  </si>
  <si>
    <t>573191111</t>
  </si>
  <si>
    <t>Postřik infiltrační kationaktivní emulzí v množství 1 kg/m2</t>
  </si>
  <si>
    <t>-974855479</t>
  </si>
  <si>
    <t>Postřik infiltrační kationaktivní emulzí v množství 1,00 kg/m2</t>
  </si>
  <si>
    <t>https://podminky.urs.cz/item/CS_URS_2023_01/573191111</t>
  </si>
  <si>
    <t>39</t>
  </si>
  <si>
    <t>573231108</t>
  </si>
  <si>
    <t>Postřik živičný spojovací ze silniční emulze v množství 0,50 kg/m2</t>
  </si>
  <si>
    <t>-142675657</t>
  </si>
  <si>
    <t>Postřik spojovací PS bez posypu kamenivem ze silniční emulze, v množství 0,50 kg/m2</t>
  </si>
  <si>
    <t>https://podminky.urs.cz/item/CS_URS_2023_01/573231108</t>
  </si>
  <si>
    <t>40</t>
  </si>
  <si>
    <t>577134111</t>
  </si>
  <si>
    <t>Asfaltový beton vrstva obrusná ACO 11 (ABS) tř. I tl 40 mm š do 3 m z nemodifikovaného asfaltu</t>
  </si>
  <si>
    <t>2065415585</t>
  </si>
  <si>
    <t>Asfaltový beton vrstva obrusná ACO 11 (ABS) s rozprostřením a se zhutněním z nemodifikovaného asfaltu v pruhu šířky do 3 m tř. I, po zhutnění tl. 40 mm</t>
  </si>
  <si>
    <t>https://podminky.urs.cz/item/CS_URS_2023_01/577134111</t>
  </si>
  <si>
    <t>(603,00-0,00)*2,5</t>
  </si>
  <si>
    <t>(2078,00-758,80)*2,5</t>
  </si>
  <si>
    <t>Ostatní konstrukce a práce, bourání</t>
  </si>
  <si>
    <t>41</t>
  </si>
  <si>
    <t>916131213</t>
  </si>
  <si>
    <t>Osazení silničního obrubníku betonového stojatého s boční opěrou do lože z betonu prostého</t>
  </si>
  <si>
    <t>m</t>
  </si>
  <si>
    <t>1649935856</t>
  </si>
  <si>
    <t>Osazení silničního obrubníku betonového se zřízením lože, s vyplněním a zatřením spár cementovou maltou stojatého s boční opěrou z betonu prostého, do lože z betonu prostého</t>
  </si>
  <si>
    <t>https://podminky.urs.cz/item/CS_URS_2023_01/916131213</t>
  </si>
  <si>
    <t>42</t>
  </si>
  <si>
    <t>59217029</t>
  </si>
  <si>
    <t>obrubník betonový silniční nájezdový 1000x150x150mm</t>
  </si>
  <si>
    <t>-1804130630</t>
  </si>
  <si>
    <t>(34,7-28,7)*2</t>
  </si>
  <si>
    <t>(58,7-52,7)*2</t>
  </si>
  <si>
    <t>(1429,50-1422,20)*2</t>
  </si>
  <si>
    <t>38,6*1,02 'Přepočtené koeficientem množství</t>
  </si>
  <si>
    <t>43</t>
  </si>
  <si>
    <t>919732211</t>
  </si>
  <si>
    <t>Styčná spára napojení nového živičného povrchu na stávající za tepla š 15 mm hl 25 mm s prořezáním</t>
  </si>
  <si>
    <t>192321747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</si>
  <si>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</si>
  <si>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https://podminky.urs.cz/item/CS_URS_2023_01/919732211</t>
  </si>
  <si>
    <t>2,5+2,5</t>
  </si>
  <si>
    <t>44</t>
  </si>
  <si>
    <t>919735123</t>
  </si>
  <si>
    <t>Řezání stávajícího betonového krytu hl přes 100 do 150 mm</t>
  </si>
  <si>
    <t>1018023777</t>
  </si>
  <si>
    <t>Řezání stávajícího betonového krytu nebo podkladu hloubky přes 100 do 150 mm</t>
  </si>
  <si>
    <t>https://podminky.urs.cz/item/CS_URS_2023_01/919735123</t>
  </si>
  <si>
    <t>45</t>
  </si>
  <si>
    <t>935112111</t>
  </si>
  <si>
    <t>Osazení příkopového žlabu do betonu tl 100 mm z betonových tvárnic š 500 mm</t>
  </si>
  <si>
    <t>1497123877</t>
  </si>
  <si>
    <t>Osazení betonového příkopového žlabu s vyplněním a zatřením spár cementovou maltou s ložem tl. 100 mm z betonu prostého z betonových příkopových tvárnic šířky do 500 mm</t>
  </si>
  <si>
    <t>https://podminky.urs.cz/item/CS_URS_2023_01/935112111</t>
  </si>
  <si>
    <t>46</t>
  </si>
  <si>
    <t>59227054</t>
  </si>
  <si>
    <t>žlabovka příkopová betonová 500x500x130mm</t>
  </si>
  <si>
    <t>-1987975224</t>
  </si>
  <si>
    <t>(994,77-780,00)*2</t>
  </si>
  <si>
    <t>47</t>
  </si>
  <si>
    <t>938908411</t>
  </si>
  <si>
    <t>Čištění vozovek splachováním vodou</t>
  </si>
  <si>
    <t>305302124</t>
  </si>
  <si>
    <t>Čištění vozovek splachováním vodou povrchu podkladu nebo krytu živičného, betonového nebo dlážděného</t>
  </si>
  <si>
    <t>https://podminky.urs.cz/item/CS_URS_2023_01/938908411</t>
  </si>
  <si>
    <t>4805,5 "po dokončení vozovky</t>
  </si>
  <si>
    <t>3*(150+150)*4 "stávající komunikace u vjezdu na staveniště 3x v průbehu stavby</t>
  </si>
  <si>
    <t>998</t>
  </si>
  <si>
    <t>Přesun hmot</t>
  </si>
  <si>
    <t>48</t>
  </si>
  <si>
    <t>998225111</t>
  </si>
  <si>
    <t>Přesun hmot pro pozemní komunikace s krytem z kamene, monolitickým betonovým nebo živičným</t>
  </si>
  <si>
    <t>259700504</t>
  </si>
  <si>
    <t>Přesun hmot pro komunikace s krytem z kameniva, monolitickým betonovým nebo živičným dopravní vzdálenost do 200 m jakékoliv délky objektu</t>
  </si>
  <si>
    <t>https://podminky.urs.cz/item/CS_URS_2023_01/998225111</t>
  </si>
  <si>
    <t>49</t>
  </si>
  <si>
    <t>998225191</t>
  </si>
  <si>
    <t>Příplatek k přesunu hmot pro pozemní komunikace s krytem z kamene, živičným, betonovým do 1000 m</t>
  </si>
  <si>
    <t>-265185346</t>
  </si>
  <si>
    <t>Přesun hmot pro komunikace s krytem z kameniva, monolitickým betonovým nebo živičným Příplatek k ceně za zvětšený přesun přes vymezenou největší dopravní vzdálenost do 1000 m</t>
  </si>
  <si>
    <t>https://podminky.urs.cz/item/CS_URS_2023_01/998225191</t>
  </si>
  <si>
    <t>výkop_jamky</t>
  </si>
  <si>
    <t>1,28</t>
  </si>
  <si>
    <t>IO-100.1a - Cyklostezka - úsek s vyloučeným provozem motorových vozidel - dopravní značení</t>
  </si>
  <si>
    <t>131252502</t>
  </si>
  <si>
    <t>Hloubení jamek do 0,5 m3 v hornině třídy těžitelnosti I skupiny 1 až 3 strojně</t>
  </si>
  <si>
    <t>1147255080</t>
  </si>
  <si>
    <t>Hloubení jamek strojně objemu do 0,5 m3 s odhozením výkopku do 3 m nebo naložením na dopravní prostředek v hornině třídy těžitelnosti I, skupiny 1 až 3</t>
  </si>
  <si>
    <t>https://podminky.urs.cz/item/CS_URS_2023_01/131252502</t>
  </si>
  <si>
    <t>8*(0,4*0,4*1) "základové patky sloupku svislého dopravního značení</t>
  </si>
  <si>
    <t>1,28*6 'Přepočtené koeficientem množství</t>
  </si>
  <si>
    <t>1,28*1,7 'Přepočtené koeficientem množství</t>
  </si>
  <si>
    <t>275311128</t>
  </si>
  <si>
    <t>Základové patky a bloky z betonu prostého C 30/37</t>
  </si>
  <si>
    <t>-289360822</t>
  </si>
  <si>
    <t>Základové konstrukce z betonu prostého patky a bloky ve výkopu nebo na hlavách pilot C 30/37</t>
  </si>
  <si>
    <t>https://podminky.urs.cz/item/CS_URS_2023_01/275311128</t>
  </si>
  <si>
    <t>275311191</t>
  </si>
  <si>
    <t>Příplatek k základovým patkám a blokům za betonáž malého rozsahu do 25 m3</t>
  </si>
  <si>
    <t>-648900652</t>
  </si>
  <si>
    <t>Základové konstrukce z betonu prostého Příplatek k cenám za betonáž malého rozsahu do 25 m3</t>
  </si>
  <si>
    <t>https://podminky.urs.cz/item/CS_URS_2023_01/275311191</t>
  </si>
  <si>
    <t>914111111</t>
  </si>
  <si>
    <t>Montáž svislé dopravní značky do velikosti 1 m2 objímkami na sloupek nebo konzolu</t>
  </si>
  <si>
    <t>308379902</t>
  </si>
  <si>
    <t>Montáž svislé dopravní značky základní velikosti do 1 m2 objímkami na sloupky nebo konzoly</t>
  </si>
  <si>
    <t>https://podminky.urs.cz/item/CS_URS_2023_01/914111111</t>
  </si>
  <si>
    <t>8+4</t>
  </si>
  <si>
    <t>40445256</t>
  </si>
  <si>
    <t>svorka upínací na sloupek dopravní značky D 60mm</t>
  </si>
  <si>
    <t>1632448383</t>
  </si>
  <si>
    <t>4+2*8</t>
  </si>
  <si>
    <t>40445620</t>
  </si>
  <si>
    <t>zákazové, příkazové dopravní značky B1-B34, C1-15 700mm</t>
  </si>
  <si>
    <t>-173755778</t>
  </si>
  <si>
    <t>40445650</t>
  </si>
  <si>
    <t>dodatkové tabulky E7, E12, E13 500x300mm</t>
  </si>
  <si>
    <t>681274256</t>
  </si>
  <si>
    <t>914511111</t>
  </si>
  <si>
    <t>Montáž sloupku dopravních značek délky do 3,5 m s betonovým základem</t>
  </si>
  <si>
    <t>-1236966451</t>
  </si>
  <si>
    <t>Montáž sloupku dopravních značek délky do 3,5 m do betonového základu</t>
  </si>
  <si>
    <t>https://podminky.urs.cz/item/CS_URS_2023_01/914511111</t>
  </si>
  <si>
    <t>40445225</t>
  </si>
  <si>
    <t>sloupek pro dopravní značku Zn D 60mm v 3,5m</t>
  </si>
  <si>
    <t>-2078105661</t>
  </si>
  <si>
    <t>40445253</t>
  </si>
  <si>
    <t>víčko plastové na sloupek D 60mm</t>
  </si>
  <si>
    <t>1681745639</t>
  </si>
  <si>
    <t>výkop_výměna_podloží</t>
  </si>
  <si>
    <t>1644,95</t>
  </si>
  <si>
    <t>IO-100.1b - Cyklostezka - úsek s vyloučeným provozem motorových vozidel - výměna podloží</t>
  </si>
  <si>
    <t>(28,7-0,00)*2,8*0,3</t>
  </si>
  <si>
    <t>(34,7-28,7)*3,05*0,3</t>
  </si>
  <si>
    <t>(52,7-34,7)*2,8*0,3</t>
  </si>
  <si>
    <t>(58,7-52,7)*3,05*0,3</t>
  </si>
  <si>
    <t>(175,85-58,7)*2,8*0,3</t>
  </si>
  <si>
    <t>(237,19-175,85)*3,1*0,3</t>
  </si>
  <si>
    <t>(603,00-237,19)*2,8*0,3</t>
  </si>
  <si>
    <t>(780,00-758,80)*2,5*0,3</t>
  </si>
  <si>
    <t>(994,77-780,00)*3,27*0,3</t>
  </si>
  <si>
    <t>(1422,20-994,77)*2,8*0,3</t>
  </si>
  <si>
    <t>(1429,50-1422,20)*3,05*0,3</t>
  </si>
  <si>
    <t>(2078,00-1429,5)*2,8*0,3</t>
  </si>
  <si>
    <t>-(2+2+2)*2,8*0,3 "odečet křížení plynovodu</t>
  </si>
  <si>
    <t>1644,95*6 'Přepočtené koeficientem množství</t>
  </si>
  <si>
    <t>1644,95*1,7 'Přepočtené koeficientem množství</t>
  </si>
  <si>
    <t>564871116</t>
  </si>
  <si>
    <t>Podklad ze štěrkodrtě ŠD plochy přes 100 m2 tl. 300 mm</t>
  </si>
  <si>
    <t>-1006941339</t>
  </si>
  <si>
    <t>Podklad ze štěrkodrti ŠD s rozprostřením a zhutněním plochy přes 100 m2, po zhutnění tl. 300 mm</t>
  </si>
  <si>
    <t>https://podminky.urs.cz/item/CS_URS_2023_01/564871116</t>
  </si>
  <si>
    <t>výkop_výměna_podloží/0,3</t>
  </si>
  <si>
    <t>1,584</t>
  </si>
  <si>
    <t>IO-100.1c - Cyklostezka - úsek s vyloučeným provozem motorových vozidel - zábradlí</t>
  </si>
  <si>
    <t>PSV - Práce a dodávky PSV</t>
  </si>
  <si>
    <t xml:space="preserve">    767 - Konstrukce zámečnické</t>
  </si>
  <si>
    <t>4*(0,6*0,6*1,1) "základové patky zábradlí</t>
  </si>
  <si>
    <t>1,584*6 'Přepočtené koeficientem množství</t>
  </si>
  <si>
    <t>1,584*1,7 'Přepočtené koeficientem množství</t>
  </si>
  <si>
    <t>985331213</t>
  </si>
  <si>
    <t>Dodatečné vlepování betonářské výztuže D 12 mm do chemické malty včetně vyvrtání otvoru</t>
  </si>
  <si>
    <t>-70174471</t>
  </si>
  <si>
    <t>Dodatečné vlepování betonářské výztuže včetně vyvrtání a vyčištění otvoru chemickou maltou průměr výztuže 12 mm</t>
  </si>
  <si>
    <t>https://podminky.urs.cz/item/CS_URS_2023_01/985331213</t>
  </si>
  <si>
    <t>Kotvení závotové tyče M12 pro patky zábradlí mostu přes Splavskou</t>
  </si>
  <si>
    <t>40*0,12</t>
  </si>
  <si>
    <t>PSV</t>
  </si>
  <si>
    <t>Práce a dodávky PSV</t>
  </si>
  <si>
    <t>767</t>
  </si>
  <si>
    <t>Konstrukce zámečnické</t>
  </si>
  <si>
    <t>767161814</t>
  </si>
  <si>
    <t>Demontáž zábradlí rovného nerozebíratelného hmotnosti 1 m zábradlí přes 20 kg do suti</t>
  </si>
  <si>
    <t>1027607587</t>
  </si>
  <si>
    <t>Demontáž zábradlí do suti rovného nerozebíratelný spoj hmotnosti 1 m zábradlí přes 20 kg</t>
  </si>
  <si>
    <t>https://podminky.urs.cz/item/CS_URS_2023_01/767161814</t>
  </si>
  <si>
    <t>položka je určena pro kompletní odstranění stávajícího svařeného zábradlí, rozřezání na kusy, naložení na dopravní prostředek, odvoz a likvidaci</t>
  </si>
  <si>
    <t>v nejbližším recyklačním zařízení</t>
  </si>
  <si>
    <t>2*10</t>
  </si>
  <si>
    <t>767220130.R</t>
  </si>
  <si>
    <t>Svaření, pozinkování a montáž zábradlí v rovině i ve svahu hmotnosti nad 25 kg z tenkostěnných profilů</t>
  </si>
  <si>
    <t>-2136976546</t>
  </si>
  <si>
    <t>https://podminky.urs.cz/item/CS_URS_2023_01/767220130.R</t>
  </si>
  <si>
    <t>položka je určena pro kompletní výrobu ocelového zábradlí svařovaného z trubek, tenkostěnných profilů, ploché oceli</t>
  </si>
  <si>
    <t>včetně povrchové úpravy žárovým pozinkováním v tl. vrstvy min 70mikronů, včetně zpracování dílenské dokumentace zábradlí,</t>
  </si>
  <si>
    <t>včetně dovozu a montáže na stavbě</t>
  </si>
  <si>
    <t>součástí položky je rozměření a provedení otvorů pro technologii pozinkování, kotvící prvky, prostupy, apod. ještě před provedením pozinkování</t>
  </si>
  <si>
    <t>10,235*2</t>
  </si>
  <si>
    <t>14550256</t>
  </si>
  <si>
    <t>profil ocelový svařovaný jakost S235 průřez čtvercový 60x60x4mm</t>
  </si>
  <si>
    <t>189469844</t>
  </si>
  <si>
    <t>P</t>
  </si>
  <si>
    <t>Poznámka k položce:_x000d_
Hmotnost: 7,03 kg/m</t>
  </si>
  <si>
    <t>0,001*(82,53+270,3)</t>
  </si>
  <si>
    <t>14550334</t>
  </si>
  <si>
    <t>profil ocelový svařovaný jakost S235 průřez obdelníkový 60x40x4mm</t>
  </si>
  <si>
    <t>-249298754</t>
  </si>
  <si>
    <t>Poznámka k položce:_x000d_
Hmotnost: 5,62 kg/m</t>
  </si>
  <si>
    <t>0,001*34,66</t>
  </si>
  <si>
    <t>14550248</t>
  </si>
  <si>
    <t>profil ocelový svařovaný jakost S235 průřez čtvercový 50x50x4mm</t>
  </si>
  <si>
    <t>262308158</t>
  </si>
  <si>
    <t>Poznámka k položce:_x000d_
Hmotnost: 5,54 kg/m</t>
  </si>
  <si>
    <t>0,001*4,24</t>
  </si>
  <si>
    <t>30985001.r</t>
  </si>
  <si>
    <t>šroub nerezový se šestihrannou hlavou M12x120mm</t>
  </si>
  <si>
    <t>100 kus</t>
  </si>
  <si>
    <t>-169723424</t>
  </si>
  <si>
    <t>16/100</t>
  </si>
  <si>
    <t>31121022</t>
  </si>
  <si>
    <t>podložka nerezová 13 DIN 9021</t>
  </si>
  <si>
    <t>64193308</t>
  </si>
  <si>
    <t>(40+16)/100</t>
  </si>
  <si>
    <t>31111013.r</t>
  </si>
  <si>
    <t>matice nerezová šestihranná uzavřená M12</t>
  </si>
  <si>
    <t>1622472098</t>
  </si>
  <si>
    <t>13010356</t>
  </si>
  <si>
    <t>tyč plochá tažená za studena jakost S235JRC+C 30x4mm</t>
  </si>
  <si>
    <t>-2088807645</t>
  </si>
  <si>
    <t>Poznámka k položce:_x000d_
Hmotnost: 0,94 kg/m</t>
  </si>
  <si>
    <t>0,001*162,8</t>
  </si>
  <si>
    <t>13515120</t>
  </si>
  <si>
    <t>ocel široká jakost S235JR 200x10mm</t>
  </si>
  <si>
    <t>-1215034970</t>
  </si>
  <si>
    <t>Poznámka k položce:_x000d_
Hmotnost: 15,7 kg/m</t>
  </si>
  <si>
    <t>0,001*31,4</t>
  </si>
  <si>
    <t>31197004.r</t>
  </si>
  <si>
    <t>tyč nerezová závitová M12</t>
  </si>
  <si>
    <t>-283377456</t>
  </si>
  <si>
    <t>5,8</t>
  </si>
  <si>
    <t>R001</t>
  </si>
  <si>
    <t>plastmalta epoxidová 1,85 kg/m2 při tloušťce vrstvy 1 mm</t>
  </si>
  <si>
    <t>KG</t>
  </si>
  <si>
    <t>-952280404</t>
  </si>
  <si>
    <t>0,1*3 "plocha pro vrstvu tloušťky 3mm v průměru</t>
  </si>
  <si>
    <t>0,3*1,85 "Přepočtené koeficientem množství</t>
  </si>
  <si>
    <t>22,4</t>
  </si>
  <si>
    <t>zásyp_ŠD0_63</t>
  </si>
  <si>
    <t>15,4</t>
  </si>
  <si>
    <t>IO-100.1d - Cyklostezka - úsek s vyloučeným provozem motorových vozidel - ochrana plynovodu</t>
  </si>
  <si>
    <t xml:space="preserve">    4 - Vodorovné konstrukce</t>
  </si>
  <si>
    <t>2*(3+3+3+3+3,5+3,5)*0,45 "křížení plynovodu</t>
  </si>
  <si>
    <t>122211101</t>
  </si>
  <si>
    <t>Odkopávky a prokopávky v hornině třídy těžitelnosti I, skupiny 3 ručně</t>
  </si>
  <si>
    <t>1912336228</t>
  </si>
  <si>
    <t>Odkopávky a prokopávky ručně zapažené i nezapažené v hornině třídy těžitelnosti I skupiny 3</t>
  </si>
  <si>
    <t>https://podminky.urs.cz/item/CS_URS_2023_01/122211101</t>
  </si>
  <si>
    <t>4*(0,6*0,6*1,5) "sondy v místě křížení inženýrských sítí</t>
  </si>
  <si>
    <t>(4*2+4*2+6*2)*(0,55+0,1+0,15) "výkop v místě plynovodu</t>
  </si>
  <si>
    <t>2*(2*(3+3+3+3+3,5+3,5)*0,45) "křížení plynovodu</t>
  </si>
  <si>
    <t>22,4*6 'Přepočtené koeficientem množství</t>
  </si>
  <si>
    <t>22,4*1,7 'Přepočtené koeficientem množství</t>
  </si>
  <si>
    <t>zásyp ŠD frakce 0/63mm</t>
  </si>
  <si>
    <t>(4*2+4*2+6*2)*0,55 "zásyp panelů v místě plynovodu</t>
  </si>
  <si>
    <t>zásyp ručních sond v místě křížení inženýrských sítí původním materiálem</t>
  </si>
  <si>
    <t xml:space="preserve">4*(0,6*0,6*1,5) </t>
  </si>
  <si>
    <t>58344197</t>
  </si>
  <si>
    <t>štěrkodrť frakce 0/63</t>
  </si>
  <si>
    <t>446869232</t>
  </si>
  <si>
    <t>15,4*1,7 'Přepočtené koeficientem množství</t>
  </si>
  <si>
    <t>181006127</t>
  </si>
  <si>
    <t>Rozprostření zemin tl vrstvy do 0,6 m schopných zúrodnění ve sklonu přes 1:5</t>
  </si>
  <si>
    <t>-79573051</t>
  </si>
  <si>
    <t>Rozprostření zemin schopných zúrodnění ve sklonu přes 1:5, tloušťka vrstvy přes 0,50 do 0,60 m</t>
  </si>
  <si>
    <t>https://podminky.urs.cz/item/CS_URS_2023_01/181006127</t>
  </si>
  <si>
    <t>2*(3+3+3+3+3,5+3,5)*0,45/0,6 "křížení plynovodu</t>
  </si>
  <si>
    <t>291211111</t>
  </si>
  <si>
    <t>Zřízení plochy ze silničních panelů do lože tl 50 mm z kameniva</t>
  </si>
  <si>
    <t>1021358761</t>
  </si>
  <si>
    <t>Zřízení zpevněné plochy ze silničních panelů osazených do lože tl. 50 mm z kameniva</t>
  </si>
  <si>
    <t>https://podminky.urs.cz/item/CS_URS_2023_01/291211111</t>
  </si>
  <si>
    <t>4*2+4*2+6*2</t>
  </si>
  <si>
    <t>59381136</t>
  </si>
  <si>
    <t>panel silniční 2,00x1,00x0,15m</t>
  </si>
  <si>
    <t>1072656807</t>
  </si>
  <si>
    <t>4+4+6</t>
  </si>
  <si>
    <t>Vodorovné konstrukce</t>
  </si>
  <si>
    <t>451577877</t>
  </si>
  <si>
    <t>Podklad nebo lože pod dlažbu vodorovný nebo do sklonu 1:5 ze štěrkopísku tl přes 30 do 100 mm</t>
  </si>
  <si>
    <t>136468914</t>
  </si>
  <si>
    <t>Podklad nebo lože pod dlažbu (přídlažbu) v ploše vodorovné nebo ve sklonu do 1:5, tloušťky od 30 do 100 mm ze štěrkopísku</t>
  </si>
  <si>
    <t>https://podminky.urs.cz/item/CS_URS_2023_01/451577877</t>
  </si>
  <si>
    <t>247,2</t>
  </si>
  <si>
    <t>558</t>
  </si>
  <si>
    <t>186</t>
  </si>
  <si>
    <t>194,631</t>
  </si>
  <si>
    <t>34,251</t>
  </si>
  <si>
    <t>IO-100.2 - Cyklostezka - úsek s povoleným provozem motorových vozidel</t>
  </si>
  <si>
    <t xml:space="preserve">    6 - Úpravy povrchů, podlahy a osazování výplní</t>
  </si>
  <si>
    <t xml:space="preserve">    711 - Izolace proti vodě, vlhkosti a plynům</t>
  </si>
  <si>
    <t>937585913</t>
  </si>
  <si>
    <t>167,4/0,3 "skrývka svrchní vrstvy stávající polní cesty dle kubaturového listu</t>
  </si>
  <si>
    <t>348887210</t>
  </si>
  <si>
    <t>1895041673</t>
  </si>
  <si>
    <t>186 "výkopy komunikace dle kubaturového listu</t>
  </si>
  <si>
    <t>(606,06-603,00)*(2,8+3,9)/2*0,3</t>
  </si>
  <si>
    <t>(665,76-606,06)*3,9*0,3</t>
  </si>
  <si>
    <t>(669,99-665,76)*3,4*0,3</t>
  </si>
  <si>
    <t>(687,89-683,08)*3,4*0,3</t>
  </si>
  <si>
    <t>(754,44-687,89)*3,9*0,3</t>
  </si>
  <si>
    <t>(758,80-754,44)*(2,8+3,9)/2*0,3</t>
  </si>
  <si>
    <t>(14,3+51,6+34,9)*0,3</t>
  </si>
  <si>
    <t>-1711863847</t>
  </si>
  <si>
    <t>(669,99-603,00)*0,3*0,8</t>
  </si>
  <si>
    <t>(758,80-683,08)*0,3*0,8</t>
  </si>
  <si>
    <t>-758385358</t>
  </si>
  <si>
    <t>28015562</t>
  </si>
  <si>
    <t>SKRYVKA_300mm*0,3+výkop_vozovka+výkop_výměna_podloží+výkopy_rýhy800</t>
  </si>
  <si>
    <t>-1334496160</t>
  </si>
  <si>
    <t>582,282*6 'Přepočtené koeficientem množství</t>
  </si>
  <si>
    <t>1346171173</t>
  </si>
  <si>
    <t>582,282*1,7 'Přepočtené koeficientem množství</t>
  </si>
  <si>
    <t>-1029783617</t>
  </si>
  <si>
    <t>-1924907439</t>
  </si>
  <si>
    <t>34,251*1,7 'Přepočtené koeficientem množství</t>
  </si>
  <si>
    <t>1826542198</t>
  </si>
  <si>
    <t>ohumusování dle kubaturového listu</t>
  </si>
  <si>
    <t>-23838622</t>
  </si>
  <si>
    <t>(606,06-603,00)*(3,1+4,2)/2</t>
  </si>
  <si>
    <t>(665,76-606,06)*4,2</t>
  </si>
  <si>
    <t>(669,99-665,76)*3,7</t>
  </si>
  <si>
    <t>(687,89-683,08)*3,7</t>
  </si>
  <si>
    <t>(754,44-687,89)*4,2</t>
  </si>
  <si>
    <t>(758,80-754,44)*(3,1+4,2)/2</t>
  </si>
  <si>
    <t>(14,3+51,6+34,9)</t>
  </si>
  <si>
    <t>1220835157</t>
  </si>
  <si>
    <t>247,2*0,9 'Přepočtené koeficientem množství</t>
  </si>
  <si>
    <t>45891480</t>
  </si>
  <si>
    <t>247,2*0,1 'Přepočtené koeficientem množství</t>
  </si>
  <si>
    <t>-2077739468</t>
  </si>
  <si>
    <t>247,2*0,02 'Přepočtené koeficientem množství</t>
  </si>
  <si>
    <t>1635724858</t>
  </si>
  <si>
    <t>1976624131</t>
  </si>
  <si>
    <t>-1607123389</t>
  </si>
  <si>
    <t>(669,99-603,00)*(0,3+0,8+0,8)+2*(0,3*0,8)</t>
  </si>
  <si>
    <t>(758,80-683,08)*(0,3+0,8+0,8)+2*(0,3*0,8)</t>
  </si>
  <si>
    <t>2017731182</t>
  </si>
  <si>
    <t>691,581</t>
  </si>
  <si>
    <t>959329090</t>
  </si>
  <si>
    <t>272,109+691,581</t>
  </si>
  <si>
    <t>963,69*1,1 'Přepočtené koeficientem množství</t>
  </si>
  <si>
    <t>451477121</t>
  </si>
  <si>
    <t>Podkladní vrstva plastbetonová drenážní první vrstva tl 20 mm</t>
  </si>
  <si>
    <t>-1916904505</t>
  </si>
  <si>
    <t>Podkladní vrstva plastbetonová drenážní, tloušťky do 20 mm první vrstva</t>
  </si>
  <si>
    <t>https://podminky.urs.cz/item/CS_URS_2023_01/451477121</t>
  </si>
  <si>
    <t>(683,08-669,99)*(0,4+0,4) "drenážní vrstva na mostu přes Blatu</t>
  </si>
  <si>
    <t>451477122</t>
  </si>
  <si>
    <t>Podkladní vrstva plastbetonová drenážní každá další vrstva tl 20 mm</t>
  </si>
  <si>
    <t>-949570045</t>
  </si>
  <si>
    <t>Podkladní vrstva plastbetonová drenážní, tloušťky do 20 mm každá další vrstva</t>
  </si>
  <si>
    <t>https://podminky.urs.cz/item/CS_URS_2023_01/451477122</t>
  </si>
  <si>
    <t>3*(683,08-669,99)*(0,4+0,4)"drenážní vrstva na mostu přes Blatu - další vrstvy do celkové tl. 0,1m drenážního plastbetonu</t>
  </si>
  <si>
    <t>457311118</t>
  </si>
  <si>
    <t>Vyrovnávací nebo spádový beton C 30/37 včetně úpravy povrchu</t>
  </si>
  <si>
    <t>-354960936</t>
  </si>
  <si>
    <t>Vyrovnávací nebo spádový beton včetně úpravy povrchu C 30/37</t>
  </si>
  <si>
    <t>https://podminky.urs.cz/item/CS_URS_2023_01/457311118</t>
  </si>
  <si>
    <t>(683,08-669,99)*3,0*(0,03+0,06)/2</t>
  </si>
  <si>
    <t>457311191</t>
  </si>
  <si>
    <t>Příplatek k vyrovnávacímu nebo spádovému betonu za rovinnost</t>
  </si>
  <si>
    <t>1054013203</t>
  </si>
  <si>
    <t>Vyrovnávací nebo spádový beton včetně úpravy povrchu Příplatek k ceně za rovinnost</t>
  </si>
  <si>
    <t>https://podminky.urs.cz/item/CS_URS_2023_01/457311191</t>
  </si>
  <si>
    <t>(683,08-669,99)*3,0</t>
  </si>
  <si>
    <t>R002</t>
  </si>
  <si>
    <t>Oprava stávající mostní odvodňovací trubky</t>
  </si>
  <si>
    <t>410641862</t>
  </si>
  <si>
    <t>osazení nové nerezové krycí mřížky odvodňovacích trubek, včetně všech nezbytných úprav v místě osazení a napojení na izolační vrstvu</t>
  </si>
  <si>
    <t>870088998</t>
  </si>
  <si>
    <t>2*(13,0+4,33+3,5+13+3,5)*0,65 "krajnice sjezdů</t>
  </si>
  <si>
    <t>-165247996</t>
  </si>
  <si>
    <t>474749046</t>
  </si>
  <si>
    <t>(606,06-603,00)*((2,5+3,5)/2+0,05+0,05)</t>
  </si>
  <si>
    <t>(665,76-606,06)*(3,5+0,05+0,05)</t>
  </si>
  <si>
    <t>(669,99-665,76)*(3,0+0,05+0,05)</t>
  </si>
  <si>
    <t>(687,89-683,08)*(3,0+0,05+0,05)</t>
  </si>
  <si>
    <t>(754,44-687,89)*(3,5+0,05+0,05)</t>
  </si>
  <si>
    <t>(758,80-754,44)*((2,5+3,5)/2+0,05+0,05)</t>
  </si>
  <si>
    <t>(8,9+42,4+32,0)</t>
  </si>
  <si>
    <t>-467654684</t>
  </si>
  <si>
    <t>(606,06-603,00)*((2,5+3,5)/2+0,1+0,1)</t>
  </si>
  <si>
    <t>(665,76-606,06)*(3,5+0.1+0,1)</t>
  </si>
  <si>
    <t>(669,99-665,76)*(3,0+0,1+0,1)</t>
  </si>
  <si>
    <t>(687,89-683,08)*(3,0+0,1+0,1)</t>
  </si>
  <si>
    <t>(754,44-687,89)*(3,5+0,1+0,1)</t>
  </si>
  <si>
    <t>(758,80-754,44)*((2,5+3,5)/2+0,1+0,1)</t>
  </si>
  <si>
    <t>(9,9+44,3+33,8)</t>
  </si>
  <si>
    <t>569831111</t>
  </si>
  <si>
    <t>Zpevnění krajnic štěrkodrtí tl 100 mm</t>
  </si>
  <si>
    <t>-644542931</t>
  </si>
  <si>
    <t>Zpevnění krajnic nebo komunikací pro pěší s rozprostřením a zhutněním, po zhutnění štěrkodrtí tl. 100 mm</t>
  </si>
  <si>
    <t>https://podminky.urs.cz/item/CS_URS_2023_01/569831111</t>
  </si>
  <si>
    <t>(3,1+46,5+8,3+47,8+7,0)*0,5</t>
  </si>
  <si>
    <t>(38,3+20,5+68,3+8,8)*0,5</t>
  </si>
  <si>
    <t>1192165406</t>
  </si>
  <si>
    <t>27,1 "zásyp krajnic dle kubaturového listu</t>
  </si>
  <si>
    <t>826369274</t>
  </si>
  <si>
    <t>27,1</t>
  </si>
  <si>
    <t>27,1*1,7 'Přepočtené koeficientem množství</t>
  </si>
  <si>
    <t>571901111.R</t>
  </si>
  <si>
    <t>Posyp krytu předobaleným kamenivem drceným frakce 4/8 mm do 3 kg/m2</t>
  </si>
  <si>
    <t>1433582912</t>
  </si>
  <si>
    <t>Posyp podkladu nebo krytu s rozprostřením a zhutněním kamenivem předobaleným drceným frakce 4/8 mm, v množství do 3 kg/m2</t>
  </si>
  <si>
    <t>-722146575</t>
  </si>
  <si>
    <t>-2067041795</t>
  </si>
  <si>
    <t>-244935995</t>
  </si>
  <si>
    <t>(606,06-603,00)*(2,5+3,5)/2</t>
  </si>
  <si>
    <t>(665,76-606,06)*3,5</t>
  </si>
  <si>
    <t>(669,99-665,76)*3,0</t>
  </si>
  <si>
    <t>(687,89-683,08)*3,0</t>
  </si>
  <si>
    <t>(754,44-687,89)*3,5</t>
  </si>
  <si>
    <t>(758,80-754,44)*(2,5+3,5)/2</t>
  </si>
  <si>
    <t>(7,9+40,5+30,4)</t>
  </si>
  <si>
    <t>578132113</t>
  </si>
  <si>
    <t>Litý asfalt MA 8 (LAJ) tl 30 mm š do 3 m z nemodifikovaného asfaltu</t>
  </si>
  <si>
    <t>-192286547</t>
  </si>
  <si>
    <t>Litý asfalt MA 8 (LAJ) s rozprostřením z nemodifikovaného asfaltu v pruhu šířky do 3 m tl. 30 mm</t>
  </si>
  <si>
    <t>https://podminky.urs.cz/item/CS_URS_2023_01/578132113</t>
  </si>
  <si>
    <t>(683,08-669,99)*(3,0-0,4-0,4)</t>
  </si>
  <si>
    <t>Úpravy povrchů, podlahy a osazování výplní</t>
  </si>
  <si>
    <t>624631411</t>
  </si>
  <si>
    <t>Vyplnění spár prefabrikovaných dílců těsnicím provazcem z polyetylénu tl do 20 mm</t>
  </si>
  <si>
    <t>1170964108</t>
  </si>
  <si>
    <t>Úprava vnějších spár obvodového pláště z prefabrikovaných dílců vyplnění spáry těsnicím provazcem z pěnového polyetylénu, šířky do 20 mm</t>
  </si>
  <si>
    <t>https://podminky.urs.cz/item/CS_URS_2023_01/624631411</t>
  </si>
  <si>
    <t>3,5+3,5 "dilatační spára ve vozovce, v místě napojení na most přes Blatu</t>
  </si>
  <si>
    <t>912211111</t>
  </si>
  <si>
    <t>Montáž směrového sloupku silničního plastového prosté uložení bez betonového základu</t>
  </si>
  <si>
    <t>942971729</t>
  </si>
  <si>
    <t>Montáž směrového sloupku plastového s odrazkou prostým uložením bez betonového základu silničního</t>
  </si>
  <si>
    <t>https://podminky.urs.cz/item/CS_URS_2023_01/912211111</t>
  </si>
  <si>
    <t>40445158</t>
  </si>
  <si>
    <t>sloupek směrový silniční plastový 1,2m</t>
  </si>
  <si>
    <t>591883093</t>
  </si>
  <si>
    <t>10 "sloupek červený Z11g</t>
  </si>
  <si>
    <t>-271507770</t>
  </si>
  <si>
    <t>14174939</t>
  </si>
  <si>
    <t>13,0+4,33+3,5+13+3,5 "sjezdy</t>
  </si>
  <si>
    <t>37,33*1,02 'Přepočtené koeficientem množství</t>
  </si>
  <si>
    <t>1527940969</t>
  </si>
  <si>
    <t>919732221</t>
  </si>
  <si>
    <t>Styčná spára napojení nového živičného povrchu na stávající za tepla š 15 mm hl 25 mm bez prořezání</t>
  </si>
  <si>
    <t>23323837</t>
  </si>
  <si>
    <t>Styčná pracovní spára při napojení nového živičného povrchu na stávající se zalitím za tepla modifikovanou asfaltovou hmotou s posypem vápenným hydrátem šířky do 15 mm, hloubky do 25 mm bez prořezání spáry</t>
  </si>
  <si>
    <t>https://podminky.urs.cz/item/CS_URS_2023_01/919732221</t>
  </si>
  <si>
    <t>2*(683,08-669,99)</t>
  </si>
  <si>
    <t>919735112</t>
  </si>
  <si>
    <t>Řezání stávajícího živičného krytu hl přes 50 do 100 mm</t>
  </si>
  <si>
    <t>765780033</t>
  </si>
  <si>
    <t>Řezání stávajícího živičného krytu nebo podkladu hloubky přes 50 do 100 mm</t>
  </si>
  <si>
    <t>https://podminky.urs.cz/item/CS_URS_2023_01/919735112</t>
  </si>
  <si>
    <t>621979189</t>
  </si>
  <si>
    <t>936941121</t>
  </si>
  <si>
    <t>Osazení nerezového odvodňovače izolace mostovky do plastbetonu</t>
  </si>
  <si>
    <t>399738057</t>
  </si>
  <si>
    <t>Odvodňovač izolace mostovky osazení do plastbetonu, odvodňovače nerezového</t>
  </si>
  <si>
    <t>https://podminky.urs.cz/item/CS_URS_2023_01/936941121</t>
  </si>
  <si>
    <t>1360228103</t>
  </si>
  <si>
    <t>609,325 "po dokončení vozovky</t>
  </si>
  <si>
    <t>985121122</t>
  </si>
  <si>
    <t>Tryskání degradovaného betonu stěn a rubu kleneb vodou pod tlakem přes 300 do 1250 barů</t>
  </si>
  <si>
    <t>86072915</t>
  </si>
  <si>
    <t>Tryskání degradovaného betonu stěn, rubu kleneb a podlah vodou pod tlakem přes 300 do 1 250 barů</t>
  </si>
  <si>
    <t>https://podminky.urs.cz/item/CS_URS_2023_01/985121122</t>
  </si>
  <si>
    <t>50</t>
  </si>
  <si>
    <t>985323112</t>
  </si>
  <si>
    <t>Spojovací můstek reprofilovaného betonu na cementové bázi tl 2 mm</t>
  </si>
  <si>
    <t>-1876072259</t>
  </si>
  <si>
    <t>Spojovací můstek reprofilovaného betonu na cementové bázi, tloušťky 2 mm</t>
  </si>
  <si>
    <t>https://podminky.urs.cz/item/CS_URS_2023_01/985323112</t>
  </si>
  <si>
    <t>51</t>
  </si>
  <si>
    <t>1415036399</t>
  </si>
  <si>
    <t>52</t>
  </si>
  <si>
    <t>-372420616</t>
  </si>
  <si>
    <t>711</t>
  </si>
  <si>
    <t>Izolace proti vodě, vlhkosti a plynům</t>
  </si>
  <si>
    <t>53</t>
  </si>
  <si>
    <t>711111001</t>
  </si>
  <si>
    <t>Provedení izolace proti zemní vlhkosti vodorovné za studena nátěrem penetračním</t>
  </si>
  <si>
    <t>1909802187</t>
  </si>
  <si>
    <t>Provedení izolace proti zemní vlhkosti natěradly a tmely za studena na ploše vodorovné V nátěrem penetračním</t>
  </si>
  <si>
    <t>https://podminky.urs.cz/item/CS_URS_2023_01/711111001</t>
  </si>
  <si>
    <t>54</t>
  </si>
  <si>
    <t>11163150</t>
  </si>
  <si>
    <t>lak penetrační asfaltový</t>
  </si>
  <si>
    <t>1799770671</t>
  </si>
  <si>
    <t>Poznámka k položce:_x000d_
Spotřeba 0,3-0,4kg/m2</t>
  </si>
  <si>
    <t>39,27*0,0003 'Přepočtené koeficientem množství</t>
  </si>
  <si>
    <t>55</t>
  </si>
  <si>
    <t>711141559</t>
  </si>
  <si>
    <t>Provedení izolace proti zemní vlhkosti pásy přitavením vodorovné NAIP</t>
  </si>
  <si>
    <t>1965623423</t>
  </si>
  <si>
    <t>Provedení izolace proti zemní vlhkosti pásy přitavením NAIP na ploše vodorovné V</t>
  </si>
  <si>
    <t>https://podminky.urs.cz/item/CS_URS_2023_01/711141559</t>
  </si>
  <si>
    <t>56</t>
  </si>
  <si>
    <t>62855002</t>
  </si>
  <si>
    <t>pás asfaltový natavitelný modifikovaný SBS tl 5,0mm s vložkou z polyesterové rohože a spalitelnou PE fólií nebo jemnozrnným minerálním posypem na horním povrchu</t>
  </si>
  <si>
    <t>-1875457023</t>
  </si>
  <si>
    <t>39,27*1,1 'Přepočtené koeficientem množství</t>
  </si>
  <si>
    <t>57</t>
  </si>
  <si>
    <t>711161389.r</t>
  </si>
  <si>
    <t>Utěsnění dilatační spáry vozovky tmelem elastickým</t>
  </si>
  <si>
    <t>2131184598</t>
  </si>
  <si>
    <t>IO-101.1 - Mobiliář a drobné objekty – úsek s vyloučeným provozem motorových vozidel</t>
  </si>
  <si>
    <t xml:space="preserve">    762 - Konstrukce tesařské</t>
  </si>
  <si>
    <t xml:space="preserve">    763 - Konstrukce suché výstavby</t>
  </si>
  <si>
    <t>-1869232665</t>
  </si>
  <si>
    <t>4,395*2,9*0,6</t>
  </si>
  <si>
    <t>954726714</t>
  </si>
  <si>
    <t>-711221299</t>
  </si>
  <si>
    <t>5,098 "dovoz z mezideponie</t>
  </si>
  <si>
    <t>-56823781</t>
  </si>
  <si>
    <t>5,098 "naložení z mezideponie</t>
  </si>
  <si>
    <t>-944767564</t>
  </si>
  <si>
    <t>4,395*2,9*0,4</t>
  </si>
  <si>
    <t>181006123</t>
  </si>
  <si>
    <t>Rozprostření zemin tl vrstvy do 0,2 m schopných zúrodnění ve sklonu přes 1:5</t>
  </si>
  <si>
    <t>-739292291</t>
  </si>
  <si>
    <t>Rozprostření zemin schopných zúrodnění ve sklonu přes 1:5, tloušťka vrstvy přes 0,15 do 0,20 m</t>
  </si>
  <si>
    <t>https://podminky.urs.cz/item/CS_URS_2023_01/181006123</t>
  </si>
  <si>
    <t>7,647/0,2</t>
  </si>
  <si>
    <t>1254991728</t>
  </si>
  <si>
    <t>4*(0,6*0,6*1,05)</t>
  </si>
  <si>
    <t>303374277</t>
  </si>
  <si>
    <t>275354111</t>
  </si>
  <si>
    <t>Bednění základových patek - zřízení</t>
  </si>
  <si>
    <t>2090905955</t>
  </si>
  <si>
    <t>Bednění základových konstrukcí patek a bloků zřízení</t>
  </si>
  <si>
    <t>https://podminky.urs.cz/item/CS_URS_2023_01/275354111</t>
  </si>
  <si>
    <t>4*((0,6+0,6+0,6+0,6)*(0,4+0,3)) "část určená k zasypání (část pod úrovní skrývky svrchní vrstvy bude betonována do výkopu)</t>
  </si>
  <si>
    <t>275354211</t>
  </si>
  <si>
    <t>Bednění základových patek - odstranění</t>
  </si>
  <si>
    <t>237266404</t>
  </si>
  <si>
    <t>Bednění základových konstrukcí patek a bloků odstranění bednění</t>
  </si>
  <si>
    <t>https://podminky.urs.cz/item/CS_URS_2023_01/275354211</t>
  </si>
  <si>
    <t>1751623774</t>
  </si>
  <si>
    <t>4*(0,6*0,6*0,2)</t>
  </si>
  <si>
    <t>-1540908368</t>
  </si>
  <si>
    <t>4,395*2,9</t>
  </si>
  <si>
    <t>936001001</t>
  </si>
  <si>
    <t>Montáž prvků městské a zahradní architektury hmotnosti do 0,1 t</t>
  </si>
  <si>
    <t>-1104707747</t>
  </si>
  <si>
    <t>https://podminky.urs.cz/item/CS_URS_2023_01/936001001</t>
  </si>
  <si>
    <t>74910135</t>
  </si>
  <si>
    <t>koš odpadkový betonový vzhled dřeva rozměr 500x500x800mm</t>
  </si>
  <si>
    <t>-983699051</t>
  </si>
  <si>
    <t>936124111</t>
  </si>
  <si>
    <t>Montáž lavičky stabilní parkové přichycené šrouby bez zabetonování noh</t>
  </si>
  <si>
    <t>-430695377</t>
  </si>
  <si>
    <t>Montáž lavičky parkové stabilní bez zabetonování noh s udusáním sypaniny</t>
  </si>
  <si>
    <t>https://podminky.urs.cz/item/CS_URS_2023_01/936124111</t>
  </si>
  <si>
    <t>74910109</t>
  </si>
  <si>
    <t>lavička s opěradlem (nekotvená) 2000x500x800mm konstrukce-beton, sedák-dřevo</t>
  </si>
  <si>
    <t>-1788077</t>
  </si>
  <si>
    <t>762</t>
  </si>
  <si>
    <t>Konstrukce tesařské</t>
  </si>
  <si>
    <t>turistický přístřešek - kompletní dodávka</t>
  </si>
  <si>
    <t>1032647502</t>
  </si>
  <si>
    <t xml:space="preserve">položka je určena pro kompletní dodávku turistického přístřešku u sousoší Piety ze smrkového dřeva s šikmou šindelovou střechou </t>
  </si>
  <si>
    <t>součástí položky je dodávka i montáž přístřešku</t>
  </si>
  <si>
    <t>R003</t>
  </si>
  <si>
    <t>Informační tabule</t>
  </si>
  <si>
    <t>-824024322</t>
  </si>
  <si>
    <t>položka je určena pro kompletní dodávku informační tabule osazené na samostatné dřevěné konstrukci</t>
  </si>
  <si>
    <t>součástí položky je dodávka i montáž tabule včetně nosné konstrukce</t>
  </si>
  <si>
    <t>763</t>
  </si>
  <si>
    <t>Konstrukce suché výstavby</t>
  </si>
  <si>
    <t>998763100</t>
  </si>
  <si>
    <t>Přesun hmot tonážní pro dřevostavby v objektech v do 6 m</t>
  </si>
  <si>
    <t>-1689382437</t>
  </si>
  <si>
    <t>Přesun hmot pro dřevostavby stanovený z hmotnosti přesunovaného materiálu vodorovná dopravní vzdálenost do 50 m v objektech výšky do 6 m</t>
  </si>
  <si>
    <t>https://podminky.urs.cz/item/CS_URS_2023_01/998763100</t>
  </si>
  <si>
    <t xml:space="preserve">Kotevní ocelová pozinkovaná patka pro dřevěný sloupek d200mm, dodávka, montáž (zabetonování) </t>
  </si>
  <si>
    <t>1134419405</t>
  </si>
  <si>
    <t>IO-101.2 - Mobiliář a drobné objekty – úsek s povoleným provozem motorových vozidel</t>
  </si>
  <si>
    <t>-858423086</t>
  </si>
  <si>
    <t>2,6*1,76*0,2</t>
  </si>
  <si>
    <t>-1595763168</t>
  </si>
  <si>
    <t>395677459</t>
  </si>
  <si>
    <t>0,915/0,2</t>
  </si>
  <si>
    <t>-1892063983</t>
  </si>
  <si>
    <t>2*(0,6*0,6*1,05)</t>
  </si>
  <si>
    <t>-2053814862</t>
  </si>
  <si>
    <t>62233118</t>
  </si>
  <si>
    <t>2*((0,6+0,6+0,6+0,6)*0,3) "část určená k zasypání (část pod úrovní skrývky svrchní vrstvy bude betonována do výkopu)</t>
  </si>
  <si>
    <t>-1876408772</t>
  </si>
  <si>
    <t>804708485</t>
  </si>
  <si>
    <t>2*(0,6*0,6*0,2)</t>
  </si>
  <si>
    <t>1125259432</t>
  </si>
  <si>
    <t>2,6*1,76</t>
  </si>
  <si>
    <t>1544896427</t>
  </si>
  <si>
    <t>-1661829870</t>
  </si>
  <si>
    <t>2060201102</t>
  </si>
  <si>
    <t>položka je určena pro kompletní dodávku turistického přístřešku u řeky Blaty ze smrkového dřeva s šikmou šindelovou střechou</t>
  </si>
  <si>
    <t>s přípravou a spojovacím materiálum pro kotvení k U profilům zabetovnovaným do základové konstrukce</t>
  </si>
  <si>
    <t>-1970200363</t>
  </si>
  <si>
    <t>položka je určena pro kompletní dodávku informační tabule turistického přístřešku</t>
  </si>
  <si>
    <t>součástí položky je dodávka i montáž tabule</t>
  </si>
  <si>
    <t>849663719</t>
  </si>
  <si>
    <t>13010818</t>
  </si>
  <si>
    <t>ocel profilová jakost S235JR (11 375) průřez U (UPN) 120</t>
  </si>
  <si>
    <t>254400882</t>
  </si>
  <si>
    <t>Poznámka k položce:_x000d_
Hmotnost: 13,43 kg/m</t>
  </si>
  <si>
    <t>1,7*2*(13,43/1000)</t>
  </si>
  <si>
    <t>vyvrtání kotevních otvorů, pozinkování a montáž (zabetonování) ocelových profilů U120</t>
  </si>
  <si>
    <t>-775991805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</si>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</sst>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8"/>
      <color rgb="FF000000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31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0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0" borderId="14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3" fillId="4" borderId="6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/>
    </xf>
    <xf numFmtId="0" fontId="23" fillId="4" borderId="7" xfId="0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horizontal="left" vertical="center"/>
    </xf>
    <xf numFmtId="0" fontId="23" fillId="4" borderId="0" xfId="0" applyFont="1" applyFill="1" applyAlignment="1" applyProtection="1">
      <alignment horizontal="center" vertical="center"/>
    </xf>
    <xf numFmtId="0" fontId="24" fillId="0" borderId="16" xfId="0" applyFont="1" applyBorder="1" applyAlignment="1" applyProtection="1">
      <alignment horizontal="center" vertical="center" wrapText="1"/>
    </xf>
    <xf numFmtId="0" fontId="24" fillId="0" borderId="17" xfId="0" applyFont="1" applyBorder="1" applyAlignment="1" applyProtection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horizontal="right" vertical="center"/>
    </xf>
    <xf numFmtId="4" fontId="25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21" fillId="0" borderId="14" xfId="0" applyNumberFormat="1" applyFont="1" applyBorder="1" applyAlignment="1" applyProtection="1">
      <alignment vertical="center"/>
    </xf>
    <xf numFmtId="4" fontId="21" fillId="0" borderId="0" xfId="0" applyNumberFormat="1" applyFont="1" applyBorder="1" applyAlignment="1" applyProtection="1">
      <alignment vertical="center"/>
    </xf>
    <xf numFmtId="166" fontId="21" fillId="0" borderId="0" xfId="0" applyNumberFormat="1" applyFont="1" applyBorder="1" applyAlignment="1" applyProtection="1">
      <alignment vertical="center"/>
    </xf>
    <xf numFmtId="4" fontId="21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28" fillId="0" borderId="0" xfId="0" applyFont="1" applyAlignment="1" applyProtection="1">
      <alignment horizontal="left" vertical="center" wrapText="1"/>
    </xf>
    <xf numFmtId="0" fontId="29" fillId="0" borderId="0" xfId="0" applyFont="1" applyAlignment="1" applyProtection="1">
      <alignment vertical="center"/>
    </xf>
    <xf numFmtId="4" fontId="29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30" fillId="0" borderId="19" xfId="0" applyNumberFormat="1" applyFont="1" applyBorder="1" applyAlignment="1" applyProtection="1">
      <alignment vertical="center"/>
    </xf>
    <xf numFmtId="4" fontId="30" fillId="0" borderId="20" xfId="0" applyNumberFormat="1" applyFont="1" applyBorder="1" applyAlignment="1" applyProtection="1">
      <alignment vertical="center"/>
    </xf>
    <xf numFmtId="166" fontId="30" fillId="0" borderId="20" xfId="0" applyNumberFormat="1" applyFont="1" applyBorder="1" applyAlignment="1" applyProtection="1">
      <alignment vertical="center"/>
    </xf>
    <xf numFmtId="4" fontId="30" fillId="0" borderId="21" xfId="0" applyNumberFormat="1" applyFont="1" applyBorder="1" applyAlignment="1" applyProtection="1">
      <alignment vertical="center"/>
    </xf>
    <xf numFmtId="0" fontId="0" fillId="0" borderId="1" xfId="0" applyBorder="1"/>
    <xf numFmtId="0" fontId="0" fillId="0" borderId="2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5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2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3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3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3" fillId="4" borderId="16" xfId="0" applyFont="1" applyFill="1" applyBorder="1" applyAlignment="1" applyProtection="1">
      <alignment horizontal="center" vertical="center" wrapText="1"/>
    </xf>
    <xf numFmtId="0" fontId="23" fillId="4" borderId="17" xfId="0" applyFont="1" applyFill="1" applyBorder="1" applyAlignment="1" applyProtection="1">
      <alignment horizontal="center" vertical="center" wrapText="1"/>
    </xf>
    <xf numFmtId="0" fontId="23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5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3" fillId="0" borderId="12" xfId="0" applyNumberFormat="1" applyFont="1" applyBorder="1" applyAlignment="1" applyProtection="1"/>
    <xf numFmtId="166" fontId="33" fillId="0" borderId="13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3" fillId="0" borderId="22" xfId="0" applyFont="1" applyBorder="1" applyAlignment="1" applyProtection="1">
      <alignment horizontal="center" vertical="center"/>
    </xf>
    <xf numFmtId="49" fontId="23" fillId="0" borderId="22" xfId="0" applyNumberFormat="1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left" vertical="center" wrapText="1"/>
    </xf>
    <xf numFmtId="0" fontId="23" fillId="0" borderId="22" xfId="0" applyFont="1" applyBorder="1" applyAlignment="1" applyProtection="1">
      <alignment horizontal="center" vertical="center" wrapText="1"/>
    </xf>
    <xf numFmtId="167" fontId="23" fillId="0" borderId="22" xfId="0" applyNumberFormat="1" applyFont="1" applyBorder="1" applyAlignment="1" applyProtection="1">
      <alignment vertical="center"/>
    </xf>
    <xf numFmtId="4" fontId="23" fillId="2" borderId="22" xfId="0" applyNumberFormat="1" applyFont="1" applyFill="1" applyBorder="1" applyAlignment="1" applyProtection="1">
      <alignment vertical="center"/>
      <protection locked="0"/>
    </xf>
    <xf numFmtId="4" fontId="23" fillId="0" borderId="22" xfId="0" applyNumberFormat="1" applyFont="1" applyBorder="1" applyAlignment="1" applyProtection="1">
      <alignment vertical="center"/>
    </xf>
    <xf numFmtId="0" fontId="24" fillId="2" borderId="14" xfId="0" applyFont="1" applyFill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center" vertical="center"/>
    </xf>
    <xf numFmtId="166" fontId="24" fillId="0" borderId="0" xfId="0" applyNumberFormat="1" applyFont="1" applyBorder="1" applyAlignment="1" applyProtection="1">
      <alignment vertical="center"/>
    </xf>
    <xf numFmtId="166" fontId="24" fillId="0" borderId="15" xfId="0" applyNumberFormat="1" applyFont="1" applyBorder="1" applyAlignment="1" applyProtection="1">
      <alignment vertical="center"/>
    </xf>
    <xf numFmtId="0" fontId="23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7" fillId="0" borderId="0" xfId="0" applyFont="1" applyAlignment="1" applyProtection="1">
      <alignment horizontal="left" vertical="center"/>
    </xf>
    <xf numFmtId="0" fontId="38" fillId="0" borderId="0" xfId="1" applyFont="1" applyAlignment="1" applyProtection="1">
      <alignment vertical="center" wrapText="1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0" fillId="0" borderId="19" xfId="0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39" fillId="0" borderId="0" xfId="0" applyFont="1" applyAlignment="1">
      <alignment horizontal="left" vertical="center"/>
    </xf>
    <xf numFmtId="0" fontId="11" fillId="0" borderId="3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3" xfId="0" applyFont="1" applyBorder="1" applyAlignment="1">
      <alignment vertical="center"/>
    </xf>
    <xf numFmtId="0" fontId="11" fillId="0" borderId="14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1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3" xfId="0" applyFont="1" applyBorder="1" applyAlignment="1">
      <alignment vertical="center"/>
    </xf>
    <xf numFmtId="0" fontId="12" fillId="0" borderId="14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40" fillId="0" borderId="22" xfId="0" applyFont="1" applyBorder="1" applyAlignment="1" applyProtection="1">
      <alignment horizontal="center" vertical="center"/>
    </xf>
    <xf numFmtId="49" fontId="40" fillId="0" borderId="22" xfId="0" applyNumberFormat="1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left" vertical="center" wrapText="1"/>
    </xf>
    <xf numFmtId="0" fontId="40" fillId="0" borderId="22" xfId="0" applyFont="1" applyBorder="1" applyAlignment="1" applyProtection="1">
      <alignment horizontal="center" vertical="center" wrapText="1"/>
    </xf>
    <xf numFmtId="167" fontId="40" fillId="0" borderId="22" xfId="0" applyNumberFormat="1" applyFont="1" applyBorder="1" applyAlignment="1" applyProtection="1">
      <alignment vertical="center"/>
    </xf>
    <xf numFmtId="4" fontId="40" fillId="2" borderId="22" xfId="0" applyNumberFormat="1" applyFont="1" applyFill="1" applyBorder="1" applyAlignment="1" applyProtection="1">
      <alignment vertical="center"/>
      <protection locked="0"/>
    </xf>
    <xf numFmtId="4" fontId="40" fillId="0" borderId="22" xfId="0" applyNumberFormat="1" applyFont="1" applyBorder="1" applyAlignment="1" applyProtection="1">
      <alignment vertical="center"/>
    </xf>
    <xf numFmtId="0" fontId="41" fillId="0" borderId="3" xfId="0" applyFont="1" applyBorder="1" applyAlignment="1">
      <alignment vertical="center"/>
    </xf>
    <xf numFmtId="0" fontId="40" fillId="2" borderId="14" xfId="0" applyFont="1" applyFill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42" fillId="0" borderId="0" xfId="0" applyFont="1" applyAlignment="1" applyProtection="1">
      <alignment vertical="center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3" fillId="4" borderId="16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3" fillId="0" borderId="16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 wrapText="1"/>
    </xf>
    <xf numFmtId="0" fontId="43" fillId="0" borderId="22" xfId="0" applyFont="1" applyBorder="1" applyAlignment="1">
      <alignment horizontal="left" vertical="center"/>
    </xf>
    <xf numFmtId="167" fontId="43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calcChain" Target="calcChain.xml" /><Relationship Id="rId1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8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9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0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1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011002000" TargetMode="External" /><Relationship Id="rId2" Type="http://schemas.openxmlformats.org/officeDocument/2006/relationships/hyperlink" Target="https://podminky.urs.cz/item/CS_URS_2023_01/012002000" TargetMode="External" /><Relationship Id="rId3" Type="http://schemas.openxmlformats.org/officeDocument/2006/relationships/hyperlink" Target="https://podminky.urs.cz/item/CS_URS_2023_01/012103000" TargetMode="External" /><Relationship Id="rId4" Type="http://schemas.openxmlformats.org/officeDocument/2006/relationships/hyperlink" Target="https://podminky.urs.cz/item/CS_URS_2023_01/012303000" TargetMode="External" /><Relationship Id="rId5" Type="http://schemas.openxmlformats.org/officeDocument/2006/relationships/hyperlink" Target="https://podminky.urs.cz/item/CS_URS_2023_01/013254000" TargetMode="External" /><Relationship Id="rId6" Type="http://schemas.openxmlformats.org/officeDocument/2006/relationships/hyperlink" Target="https://podminky.urs.cz/item/CS_URS_2023_01/013294000" TargetMode="External" /><Relationship Id="rId7" Type="http://schemas.openxmlformats.org/officeDocument/2006/relationships/hyperlink" Target="https://podminky.urs.cz/item/CS_URS_2023_01/030001000" TargetMode="External" /><Relationship Id="rId8" Type="http://schemas.openxmlformats.org/officeDocument/2006/relationships/hyperlink" Target="https://podminky.urs.cz/item/CS_URS_2023_01/062002000" TargetMode="External" /><Relationship Id="rId9" Type="http://schemas.openxmlformats.org/officeDocument/2006/relationships/hyperlink" Target="https://podminky.urs.cz/item/CS_URS_2023_01/070001000" TargetMode="External" /><Relationship Id="rId10" Type="http://schemas.openxmlformats.org/officeDocument/2006/relationships/hyperlink" Target="https://podminky.urs.cz/item/CS_URS_2023_01/094002000" TargetMode="External" /><Relationship Id="rId11" Type="http://schemas.openxmlformats.org/officeDocument/2006/relationships/hyperlink" Target="https://podminky.urs.cz/item/CS_URS_2023_01/094104000" TargetMode="External" /><Relationship Id="rId12" Type="http://schemas.openxmlformats.org/officeDocument/2006/relationships/hyperlink" Target="https://podminky.urs.cz/item/CS_URS_2023_01/094104000.r" TargetMode="External" /><Relationship Id="rId13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011002000" TargetMode="External" /><Relationship Id="rId2" Type="http://schemas.openxmlformats.org/officeDocument/2006/relationships/hyperlink" Target="https://podminky.urs.cz/item/CS_URS_2023_01/012002000" TargetMode="External" /><Relationship Id="rId3" Type="http://schemas.openxmlformats.org/officeDocument/2006/relationships/hyperlink" Target="https://podminky.urs.cz/item/CS_URS_2023_01/012103000" TargetMode="External" /><Relationship Id="rId4" Type="http://schemas.openxmlformats.org/officeDocument/2006/relationships/hyperlink" Target="https://podminky.urs.cz/item/CS_URS_2023_01/012303000" TargetMode="External" /><Relationship Id="rId5" Type="http://schemas.openxmlformats.org/officeDocument/2006/relationships/hyperlink" Target="https://podminky.urs.cz/item/CS_URS_2023_01/013254000" TargetMode="External" /><Relationship Id="rId6" Type="http://schemas.openxmlformats.org/officeDocument/2006/relationships/hyperlink" Target="https://podminky.urs.cz/item/CS_URS_2023_01/013294000" TargetMode="External" /><Relationship Id="rId7" Type="http://schemas.openxmlformats.org/officeDocument/2006/relationships/hyperlink" Target="https://podminky.urs.cz/item/CS_URS_2023_01/030001000" TargetMode="External" /><Relationship Id="rId8" Type="http://schemas.openxmlformats.org/officeDocument/2006/relationships/hyperlink" Target="https://podminky.urs.cz/item/CS_URS_2023_01/062002000" TargetMode="External" /><Relationship Id="rId9" Type="http://schemas.openxmlformats.org/officeDocument/2006/relationships/hyperlink" Target="https://podminky.urs.cz/item/CS_URS_2023_01/070001000" TargetMode="External" /><Relationship Id="rId10" Type="http://schemas.openxmlformats.org/officeDocument/2006/relationships/hyperlink" Target="https://podminky.urs.cz/item/CS_URS_2023_01/094002000" TargetMode="External" /><Relationship Id="rId11" Type="http://schemas.openxmlformats.org/officeDocument/2006/relationships/hyperlink" Target="https://podminky.urs.cz/item/CS_URS_2023_01/094104000" TargetMode="External" /><Relationship Id="rId12" Type="http://schemas.openxmlformats.org/officeDocument/2006/relationships/hyperlink" Target="https://podminky.urs.cz/item/CS_URS_2023_01/094104000.r" TargetMode="External" /><Relationship Id="rId13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7223" TargetMode="External" /><Relationship Id="rId2" Type="http://schemas.openxmlformats.org/officeDocument/2006/relationships/hyperlink" Target="https://podminky.urs.cz/item/CS_URS_2023_01/121103111" TargetMode="External" /><Relationship Id="rId3" Type="http://schemas.openxmlformats.org/officeDocument/2006/relationships/hyperlink" Target="https://podminky.urs.cz/item/CS_URS_2023_01/122252206" TargetMode="External" /><Relationship Id="rId4" Type="http://schemas.openxmlformats.org/officeDocument/2006/relationships/hyperlink" Target="https://podminky.urs.cz/item/CS_URS_2023_01/132251104" TargetMode="External" /><Relationship Id="rId5" Type="http://schemas.openxmlformats.org/officeDocument/2006/relationships/hyperlink" Target="https://podminky.urs.cz/item/CS_URS_2023_01/132251256" TargetMode="External" /><Relationship Id="rId6" Type="http://schemas.openxmlformats.org/officeDocument/2006/relationships/hyperlink" Target="https://podminky.urs.cz/item/CS_URS_2023_01/151101102" TargetMode="External" /><Relationship Id="rId7" Type="http://schemas.openxmlformats.org/officeDocument/2006/relationships/hyperlink" Target="https://podminky.urs.cz/item/CS_URS_2023_01/151101112" TargetMode="External" /><Relationship Id="rId8" Type="http://schemas.openxmlformats.org/officeDocument/2006/relationships/hyperlink" Target="https://podminky.urs.cz/item/CS_URS_2023_01/162251102" TargetMode="External" /><Relationship Id="rId9" Type="http://schemas.openxmlformats.org/officeDocument/2006/relationships/hyperlink" Target="https://podminky.urs.cz/item/CS_URS_2023_01/162451106" TargetMode="External" /><Relationship Id="rId10" Type="http://schemas.openxmlformats.org/officeDocument/2006/relationships/hyperlink" Target="https://podminky.urs.cz/item/CS_URS_2023_01/162751117" TargetMode="External" /><Relationship Id="rId11" Type="http://schemas.openxmlformats.org/officeDocument/2006/relationships/hyperlink" Target="https://podminky.urs.cz/item/CS_URS_2023_01/162751119" TargetMode="External" /><Relationship Id="rId12" Type="http://schemas.openxmlformats.org/officeDocument/2006/relationships/hyperlink" Target="https://podminky.urs.cz/item/CS_URS_2023_01/167151111" TargetMode="External" /><Relationship Id="rId13" Type="http://schemas.openxmlformats.org/officeDocument/2006/relationships/hyperlink" Target="https://podminky.urs.cz/item/CS_URS_2023_01/171151103" TargetMode="External" /><Relationship Id="rId14" Type="http://schemas.openxmlformats.org/officeDocument/2006/relationships/hyperlink" Target="https://podminky.urs.cz/item/CS_URS_2023_01/171201231" TargetMode="External" /><Relationship Id="rId15" Type="http://schemas.openxmlformats.org/officeDocument/2006/relationships/hyperlink" Target="https://podminky.urs.cz/item/CS_URS_2023_01/174151101" TargetMode="External" /><Relationship Id="rId16" Type="http://schemas.openxmlformats.org/officeDocument/2006/relationships/hyperlink" Target="https://podminky.urs.cz/item/CS_URS_2023_01/181006121" TargetMode="External" /><Relationship Id="rId17" Type="http://schemas.openxmlformats.org/officeDocument/2006/relationships/hyperlink" Target="https://podminky.urs.cz/item/CS_URS_2023_01/181152302" TargetMode="External" /><Relationship Id="rId18" Type="http://schemas.openxmlformats.org/officeDocument/2006/relationships/hyperlink" Target="https://podminky.urs.cz/item/CS_URS_2023_01/181451121" TargetMode="External" /><Relationship Id="rId19" Type="http://schemas.openxmlformats.org/officeDocument/2006/relationships/hyperlink" Target="https://podminky.urs.cz/item/CS_URS_2023_01/181451123" TargetMode="External" /><Relationship Id="rId20" Type="http://schemas.openxmlformats.org/officeDocument/2006/relationships/hyperlink" Target="https://podminky.urs.cz/item/CS_URS_2023_01/182151111" TargetMode="External" /><Relationship Id="rId21" Type="http://schemas.openxmlformats.org/officeDocument/2006/relationships/hyperlink" Target="https://podminky.urs.cz/item/CS_URS_2023_01/182251101" TargetMode="External" /><Relationship Id="rId22" Type="http://schemas.openxmlformats.org/officeDocument/2006/relationships/hyperlink" Target="https://podminky.urs.cz/item/CS_URS_2023_01/184818231" TargetMode="External" /><Relationship Id="rId23" Type="http://schemas.openxmlformats.org/officeDocument/2006/relationships/hyperlink" Target="https://podminky.urs.cz/item/CS_URS_2023_01/184818232" TargetMode="External" /><Relationship Id="rId24" Type="http://schemas.openxmlformats.org/officeDocument/2006/relationships/hyperlink" Target="https://podminky.urs.cz/item/CS_URS_2023_01/184818233" TargetMode="External" /><Relationship Id="rId25" Type="http://schemas.openxmlformats.org/officeDocument/2006/relationships/hyperlink" Target="https://podminky.urs.cz/item/CS_URS_2023_01/184818234" TargetMode="External" /><Relationship Id="rId26" Type="http://schemas.openxmlformats.org/officeDocument/2006/relationships/hyperlink" Target="https://podminky.urs.cz/item/CS_URS_2023_01/184818239" TargetMode="External" /><Relationship Id="rId27" Type="http://schemas.openxmlformats.org/officeDocument/2006/relationships/hyperlink" Target="https://podminky.urs.cz/item/CS_URS_2023_01/211971110" TargetMode="External" /><Relationship Id="rId28" Type="http://schemas.openxmlformats.org/officeDocument/2006/relationships/hyperlink" Target="https://podminky.urs.cz/item/CS_URS_2023_01/213141111" TargetMode="External" /><Relationship Id="rId29" Type="http://schemas.openxmlformats.org/officeDocument/2006/relationships/hyperlink" Target="https://podminky.urs.cz/item/CS_URS_2023_01/564861111" TargetMode="External" /><Relationship Id="rId30" Type="http://schemas.openxmlformats.org/officeDocument/2006/relationships/hyperlink" Target="https://podminky.urs.cz/item/CS_URS_2023_01/565145111" TargetMode="External" /><Relationship Id="rId31" Type="http://schemas.openxmlformats.org/officeDocument/2006/relationships/hyperlink" Target="https://podminky.urs.cz/item/CS_URS_2023_01/567122114" TargetMode="External" /><Relationship Id="rId32" Type="http://schemas.openxmlformats.org/officeDocument/2006/relationships/hyperlink" Target="https://podminky.urs.cz/item/CS_URS_2023_01/569903311" TargetMode="External" /><Relationship Id="rId33" Type="http://schemas.openxmlformats.org/officeDocument/2006/relationships/hyperlink" Target="https://podminky.urs.cz/item/CS_URS_2023_01/573191111" TargetMode="External" /><Relationship Id="rId34" Type="http://schemas.openxmlformats.org/officeDocument/2006/relationships/hyperlink" Target="https://podminky.urs.cz/item/CS_URS_2023_01/573231108" TargetMode="External" /><Relationship Id="rId35" Type="http://schemas.openxmlformats.org/officeDocument/2006/relationships/hyperlink" Target="https://podminky.urs.cz/item/CS_URS_2023_01/577134111" TargetMode="External" /><Relationship Id="rId36" Type="http://schemas.openxmlformats.org/officeDocument/2006/relationships/hyperlink" Target="https://podminky.urs.cz/item/CS_URS_2023_01/916131213" TargetMode="External" /><Relationship Id="rId37" Type="http://schemas.openxmlformats.org/officeDocument/2006/relationships/hyperlink" Target="https://podminky.urs.cz/item/CS_URS_2023_01/919732211" TargetMode="External" /><Relationship Id="rId38" Type="http://schemas.openxmlformats.org/officeDocument/2006/relationships/hyperlink" Target="https://podminky.urs.cz/item/CS_URS_2023_01/919735123" TargetMode="External" /><Relationship Id="rId39" Type="http://schemas.openxmlformats.org/officeDocument/2006/relationships/hyperlink" Target="https://podminky.urs.cz/item/CS_URS_2023_01/935112111" TargetMode="External" /><Relationship Id="rId40" Type="http://schemas.openxmlformats.org/officeDocument/2006/relationships/hyperlink" Target="https://podminky.urs.cz/item/CS_URS_2023_01/938908411" TargetMode="External" /><Relationship Id="rId41" Type="http://schemas.openxmlformats.org/officeDocument/2006/relationships/hyperlink" Target="https://podminky.urs.cz/item/CS_URS_2023_01/998225111" TargetMode="External" /><Relationship Id="rId42" Type="http://schemas.openxmlformats.org/officeDocument/2006/relationships/hyperlink" Target="https://podminky.urs.cz/item/CS_URS_2023_01/998225191" TargetMode="External" /><Relationship Id="rId43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31252502" TargetMode="External" /><Relationship Id="rId2" Type="http://schemas.openxmlformats.org/officeDocument/2006/relationships/hyperlink" Target="https://podminky.urs.cz/item/CS_URS_2023_01/162751117" TargetMode="External" /><Relationship Id="rId3" Type="http://schemas.openxmlformats.org/officeDocument/2006/relationships/hyperlink" Target="https://podminky.urs.cz/item/CS_URS_2023_01/162751119" TargetMode="External" /><Relationship Id="rId4" Type="http://schemas.openxmlformats.org/officeDocument/2006/relationships/hyperlink" Target="https://podminky.urs.cz/item/CS_URS_2023_01/171201231" TargetMode="External" /><Relationship Id="rId5" Type="http://schemas.openxmlformats.org/officeDocument/2006/relationships/hyperlink" Target="https://podminky.urs.cz/item/CS_URS_2023_01/275311128" TargetMode="External" /><Relationship Id="rId6" Type="http://schemas.openxmlformats.org/officeDocument/2006/relationships/hyperlink" Target="https://podminky.urs.cz/item/CS_URS_2023_01/275311191" TargetMode="External" /><Relationship Id="rId7" Type="http://schemas.openxmlformats.org/officeDocument/2006/relationships/hyperlink" Target="https://podminky.urs.cz/item/CS_URS_2023_01/914111111" TargetMode="External" /><Relationship Id="rId8" Type="http://schemas.openxmlformats.org/officeDocument/2006/relationships/hyperlink" Target="https://podminky.urs.cz/item/CS_URS_2023_01/914511111" TargetMode="External" /><Relationship Id="rId9" Type="http://schemas.openxmlformats.org/officeDocument/2006/relationships/hyperlink" Target="https://podminky.urs.cz/item/CS_URS_2023_01/998225111" TargetMode="External" /><Relationship Id="rId10" Type="http://schemas.openxmlformats.org/officeDocument/2006/relationships/hyperlink" Target="https://podminky.urs.cz/item/CS_URS_2023_01/998225191" TargetMode="External" /><Relationship Id="rId1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22252206" TargetMode="External" /><Relationship Id="rId2" Type="http://schemas.openxmlformats.org/officeDocument/2006/relationships/hyperlink" Target="https://podminky.urs.cz/item/CS_URS_2023_01/162751117" TargetMode="External" /><Relationship Id="rId3" Type="http://schemas.openxmlformats.org/officeDocument/2006/relationships/hyperlink" Target="https://podminky.urs.cz/item/CS_URS_2023_01/162751119" TargetMode="External" /><Relationship Id="rId4" Type="http://schemas.openxmlformats.org/officeDocument/2006/relationships/hyperlink" Target="https://podminky.urs.cz/item/CS_URS_2023_01/171201231" TargetMode="External" /><Relationship Id="rId5" Type="http://schemas.openxmlformats.org/officeDocument/2006/relationships/hyperlink" Target="https://podminky.urs.cz/item/CS_URS_2023_01/564871116" TargetMode="External" /><Relationship Id="rId6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31252502" TargetMode="External" /><Relationship Id="rId2" Type="http://schemas.openxmlformats.org/officeDocument/2006/relationships/hyperlink" Target="https://podminky.urs.cz/item/CS_URS_2023_01/162751117" TargetMode="External" /><Relationship Id="rId3" Type="http://schemas.openxmlformats.org/officeDocument/2006/relationships/hyperlink" Target="https://podminky.urs.cz/item/CS_URS_2023_01/162751119" TargetMode="External" /><Relationship Id="rId4" Type="http://schemas.openxmlformats.org/officeDocument/2006/relationships/hyperlink" Target="https://podminky.urs.cz/item/CS_URS_2023_01/171201231" TargetMode="External" /><Relationship Id="rId5" Type="http://schemas.openxmlformats.org/officeDocument/2006/relationships/hyperlink" Target="https://podminky.urs.cz/item/CS_URS_2023_01/275311128" TargetMode="External" /><Relationship Id="rId6" Type="http://schemas.openxmlformats.org/officeDocument/2006/relationships/hyperlink" Target="https://podminky.urs.cz/item/CS_URS_2023_01/275311191" TargetMode="External" /><Relationship Id="rId7" Type="http://schemas.openxmlformats.org/officeDocument/2006/relationships/hyperlink" Target="https://podminky.urs.cz/item/CS_URS_2023_01/985331213" TargetMode="External" /><Relationship Id="rId8" Type="http://schemas.openxmlformats.org/officeDocument/2006/relationships/hyperlink" Target="https://podminky.urs.cz/item/CS_URS_2023_01/998225111" TargetMode="External" /><Relationship Id="rId9" Type="http://schemas.openxmlformats.org/officeDocument/2006/relationships/hyperlink" Target="https://podminky.urs.cz/item/CS_URS_2023_01/998225191" TargetMode="External" /><Relationship Id="rId10" Type="http://schemas.openxmlformats.org/officeDocument/2006/relationships/hyperlink" Target="https://podminky.urs.cz/item/CS_URS_2023_01/767161814" TargetMode="External" /><Relationship Id="rId11" Type="http://schemas.openxmlformats.org/officeDocument/2006/relationships/hyperlink" Target="https://podminky.urs.cz/item/CS_URS_2023_01/767220130.R" TargetMode="External" /><Relationship Id="rId12" Type="http://schemas.openxmlformats.org/officeDocument/2006/relationships/drawing" Target="../drawings/drawing7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21103111" TargetMode="External" /><Relationship Id="rId2" Type="http://schemas.openxmlformats.org/officeDocument/2006/relationships/hyperlink" Target="https://podminky.urs.cz/item/CS_URS_2023_01/122211101" TargetMode="External" /><Relationship Id="rId3" Type="http://schemas.openxmlformats.org/officeDocument/2006/relationships/hyperlink" Target="https://podminky.urs.cz/item/CS_URS_2023_01/122252206" TargetMode="External" /><Relationship Id="rId4" Type="http://schemas.openxmlformats.org/officeDocument/2006/relationships/hyperlink" Target="https://podminky.urs.cz/item/CS_URS_2023_01/162251102" TargetMode="External" /><Relationship Id="rId5" Type="http://schemas.openxmlformats.org/officeDocument/2006/relationships/hyperlink" Target="https://podminky.urs.cz/item/CS_URS_2023_01/162751117" TargetMode="External" /><Relationship Id="rId6" Type="http://schemas.openxmlformats.org/officeDocument/2006/relationships/hyperlink" Target="https://podminky.urs.cz/item/CS_URS_2023_01/162751119" TargetMode="External" /><Relationship Id="rId7" Type="http://schemas.openxmlformats.org/officeDocument/2006/relationships/hyperlink" Target="https://podminky.urs.cz/item/CS_URS_2023_01/171201231" TargetMode="External" /><Relationship Id="rId8" Type="http://schemas.openxmlformats.org/officeDocument/2006/relationships/hyperlink" Target="https://podminky.urs.cz/item/CS_URS_2023_01/174151101" TargetMode="External" /><Relationship Id="rId9" Type="http://schemas.openxmlformats.org/officeDocument/2006/relationships/hyperlink" Target="https://podminky.urs.cz/item/CS_URS_2023_01/181006127" TargetMode="External" /><Relationship Id="rId10" Type="http://schemas.openxmlformats.org/officeDocument/2006/relationships/hyperlink" Target="https://podminky.urs.cz/item/CS_URS_2023_01/291211111" TargetMode="External" /><Relationship Id="rId11" Type="http://schemas.openxmlformats.org/officeDocument/2006/relationships/hyperlink" Target="https://podminky.urs.cz/item/CS_URS_2023_01/451577877" TargetMode="External" /><Relationship Id="rId12" Type="http://schemas.openxmlformats.org/officeDocument/2006/relationships/hyperlink" Target="https://podminky.urs.cz/item/CS_URS_2023_01/998225111" TargetMode="External" /><Relationship Id="rId13" Type="http://schemas.openxmlformats.org/officeDocument/2006/relationships/hyperlink" Target="https://podminky.urs.cz/item/CS_URS_2023_01/998225191" TargetMode="External" /><Relationship Id="rId14" Type="http://schemas.openxmlformats.org/officeDocument/2006/relationships/drawing" Target="../drawings/drawing8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13107223" TargetMode="External" /><Relationship Id="rId2" Type="http://schemas.openxmlformats.org/officeDocument/2006/relationships/hyperlink" Target="https://podminky.urs.cz/item/CS_URS_2023_01/121103111" TargetMode="External" /><Relationship Id="rId3" Type="http://schemas.openxmlformats.org/officeDocument/2006/relationships/hyperlink" Target="https://podminky.urs.cz/item/CS_URS_2023_01/122252206" TargetMode="External" /><Relationship Id="rId4" Type="http://schemas.openxmlformats.org/officeDocument/2006/relationships/hyperlink" Target="https://podminky.urs.cz/item/CS_URS_2023_01/132251104" TargetMode="External" /><Relationship Id="rId5" Type="http://schemas.openxmlformats.org/officeDocument/2006/relationships/hyperlink" Target="https://podminky.urs.cz/item/CS_URS_2023_01/162251102" TargetMode="External" /><Relationship Id="rId6" Type="http://schemas.openxmlformats.org/officeDocument/2006/relationships/hyperlink" Target="https://podminky.urs.cz/item/CS_URS_2023_01/162751117" TargetMode="External" /><Relationship Id="rId7" Type="http://schemas.openxmlformats.org/officeDocument/2006/relationships/hyperlink" Target="https://podminky.urs.cz/item/CS_URS_2023_01/162751119" TargetMode="External" /><Relationship Id="rId8" Type="http://schemas.openxmlformats.org/officeDocument/2006/relationships/hyperlink" Target="https://podminky.urs.cz/item/CS_URS_2023_01/171201231" TargetMode="External" /><Relationship Id="rId9" Type="http://schemas.openxmlformats.org/officeDocument/2006/relationships/hyperlink" Target="https://podminky.urs.cz/item/CS_URS_2023_01/174151101" TargetMode="External" /><Relationship Id="rId10" Type="http://schemas.openxmlformats.org/officeDocument/2006/relationships/hyperlink" Target="https://podminky.urs.cz/item/CS_URS_2023_01/181006121" TargetMode="External" /><Relationship Id="rId11" Type="http://schemas.openxmlformats.org/officeDocument/2006/relationships/hyperlink" Target="https://podminky.urs.cz/item/CS_URS_2023_01/181152302" TargetMode="External" /><Relationship Id="rId12" Type="http://schemas.openxmlformats.org/officeDocument/2006/relationships/hyperlink" Target="https://podminky.urs.cz/item/CS_URS_2023_01/181451121" TargetMode="External" /><Relationship Id="rId13" Type="http://schemas.openxmlformats.org/officeDocument/2006/relationships/hyperlink" Target="https://podminky.urs.cz/item/CS_URS_2023_01/181451123" TargetMode="External" /><Relationship Id="rId14" Type="http://schemas.openxmlformats.org/officeDocument/2006/relationships/hyperlink" Target="https://podminky.urs.cz/item/CS_URS_2023_01/182151111" TargetMode="External" /><Relationship Id="rId15" Type="http://schemas.openxmlformats.org/officeDocument/2006/relationships/hyperlink" Target="https://podminky.urs.cz/item/CS_URS_2023_01/182251101" TargetMode="External" /><Relationship Id="rId16" Type="http://schemas.openxmlformats.org/officeDocument/2006/relationships/hyperlink" Target="https://podminky.urs.cz/item/CS_URS_2023_01/211971110" TargetMode="External" /><Relationship Id="rId17" Type="http://schemas.openxmlformats.org/officeDocument/2006/relationships/hyperlink" Target="https://podminky.urs.cz/item/CS_URS_2023_01/213141111" TargetMode="External" /><Relationship Id="rId18" Type="http://schemas.openxmlformats.org/officeDocument/2006/relationships/hyperlink" Target="https://podminky.urs.cz/item/CS_URS_2023_01/451477121" TargetMode="External" /><Relationship Id="rId19" Type="http://schemas.openxmlformats.org/officeDocument/2006/relationships/hyperlink" Target="https://podminky.urs.cz/item/CS_URS_2023_01/451477122" TargetMode="External" /><Relationship Id="rId20" Type="http://schemas.openxmlformats.org/officeDocument/2006/relationships/hyperlink" Target="https://podminky.urs.cz/item/CS_URS_2023_01/457311118" TargetMode="External" /><Relationship Id="rId21" Type="http://schemas.openxmlformats.org/officeDocument/2006/relationships/hyperlink" Target="https://podminky.urs.cz/item/CS_URS_2023_01/457311191" TargetMode="External" /><Relationship Id="rId22" Type="http://schemas.openxmlformats.org/officeDocument/2006/relationships/hyperlink" Target="https://podminky.urs.cz/item/CS_URS_2023_01/564861111" TargetMode="External" /><Relationship Id="rId23" Type="http://schemas.openxmlformats.org/officeDocument/2006/relationships/hyperlink" Target="https://podminky.urs.cz/item/CS_URS_2023_01/564871116" TargetMode="External" /><Relationship Id="rId24" Type="http://schemas.openxmlformats.org/officeDocument/2006/relationships/hyperlink" Target="https://podminky.urs.cz/item/CS_URS_2023_01/565145111" TargetMode="External" /><Relationship Id="rId25" Type="http://schemas.openxmlformats.org/officeDocument/2006/relationships/hyperlink" Target="https://podminky.urs.cz/item/CS_URS_2023_01/567122114" TargetMode="External" /><Relationship Id="rId26" Type="http://schemas.openxmlformats.org/officeDocument/2006/relationships/hyperlink" Target="https://podminky.urs.cz/item/CS_URS_2023_01/569831111" TargetMode="External" /><Relationship Id="rId27" Type="http://schemas.openxmlformats.org/officeDocument/2006/relationships/hyperlink" Target="https://podminky.urs.cz/item/CS_URS_2023_01/569903311" TargetMode="External" /><Relationship Id="rId28" Type="http://schemas.openxmlformats.org/officeDocument/2006/relationships/hyperlink" Target="https://podminky.urs.cz/item/CS_URS_2023_01/573191111" TargetMode="External" /><Relationship Id="rId29" Type="http://schemas.openxmlformats.org/officeDocument/2006/relationships/hyperlink" Target="https://podminky.urs.cz/item/CS_URS_2023_01/573231108" TargetMode="External" /><Relationship Id="rId30" Type="http://schemas.openxmlformats.org/officeDocument/2006/relationships/hyperlink" Target="https://podminky.urs.cz/item/CS_URS_2023_01/577134111" TargetMode="External" /><Relationship Id="rId31" Type="http://schemas.openxmlformats.org/officeDocument/2006/relationships/hyperlink" Target="https://podminky.urs.cz/item/CS_URS_2023_01/578132113" TargetMode="External" /><Relationship Id="rId32" Type="http://schemas.openxmlformats.org/officeDocument/2006/relationships/hyperlink" Target="https://podminky.urs.cz/item/CS_URS_2023_01/624631411" TargetMode="External" /><Relationship Id="rId33" Type="http://schemas.openxmlformats.org/officeDocument/2006/relationships/hyperlink" Target="https://podminky.urs.cz/item/CS_URS_2023_01/912211111" TargetMode="External" /><Relationship Id="rId34" Type="http://schemas.openxmlformats.org/officeDocument/2006/relationships/hyperlink" Target="https://podminky.urs.cz/item/CS_URS_2023_01/916131213" TargetMode="External" /><Relationship Id="rId35" Type="http://schemas.openxmlformats.org/officeDocument/2006/relationships/hyperlink" Target="https://podminky.urs.cz/item/CS_URS_2023_01/919732211" TargetMode="External" /><Relationship Id="rId36" Type="http://schemas.openxmlformats.org/officeDocument/2006/relationships/hyperlink" Target="https://podminky.urs.cz/item/CS_URS_2023_01/919732221" TargetMode="External" /><Relationship Id="rId37" Type="http://schemas.openxmlformats.org/officeDocument/2006/relationships/hyperlink" Target="https://podminky.urs.cz/item/CS_URS_2023_01/919735112" TargetMode="External" /><Relationship Id="rId38" Type="http://schemas.openxmlformats.org/officeDocument/2006/relationships/hyperlink" Target="https://podminky.urs.cz/item/CS_URS_2023_01/919735123" TargetMode="External" /><Relationship Id="rId39" Type="http://schemas.openxmlformats.org/officeDocument/2006/relationships/hyperlink" Target="https://podminky.urs.cz/item/CS_URS_2023_01/936941121" TargetMode="External" /><Relationship Id="rId40" Type="http://schemas.openxmlformats.org/officeDocument/2006/relationships/hyperlink" Target="https://podminky.urs.cz/item/CS_URS_2023_01/938908411" TargetMode="External" /><Relationship Id="rId41" Type="http://schemas.openxmlformats.org/officeDocument/2006/relationships/hyperlink" Target="https://podminky.urs.cz/item/CS_URS_2023_01/985121122" TargetMode="External" /><Relationship Id="rId42" Type="http://schemas.openxmlformats.org/officeDocument/2006/relationships/hyperlink" Target="https://podminky.urs.cz/item/CS_URS_2023_01/985323112" TargetMode="External" /><Relationship Id="rId43" Type="http://schemas.openxmlformats.org/officeDocument/2006/relationships/hyperlink" Target="https://podminky.urs.cz/item/CS_URS_2023_01/998225111" TargetMode="External" /><Relationship Id="rId44" Type="http://schemas.openxmlformats.org/officeDocument/2006/relationships/hyperlink" Target="https://podminky.urs.cz/item/CS_URS_2023_01/998225191" TargetMode="External" /><Relationship Id="rId45" Type="http://schemas.openxmlformats.org/officeDocument/2006/relationships/hyperlink" Target="https://podminky.urs.cz/item/CS_URS_2023_01/711111001" TargetMode="External" /><Relationship Id="rId46" Type="http://schemas.openxmlformats.org/officeDocument/2006/relationships/hyperlink" Target="https://podminky.urs.cz/item/CS_URS_2023_01/711141559" TargetMode="External" /><Relationship Id="rId47" Type="http://schemas.openxmlformats.org/officeDocument/2006/relationships/drawing" Target="../drawings/drawing9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21103111" TargetMode="External" /><Relationship Id="rId2" Type="http://schemas.openxmlformats.org/officeDocument/2006/relationships/hyperlink" Target="https://podminky.urs.cz/item/CS_URS_2023_01/162251102" TargetMode="External" /><Relationship Id="rId3" Type="http://schemas.openxmlformats.org/officeDocument/2006/relationships/hyperlink" Target="https://podminky.urs.cz/item/CS_URS_2023_01/162451106" TargetMode="External" /><Relationship Id="rId4" Type="http://schemas.openxmlformats.org/officeDocument/2006/relationships/hyperlink" Target="https://podminky.urs.cz/item/CS_URS_2023_01/167151111" TargetMode="External" /><Relationship Id="rId5" Type="http://schemas.openxmlformats.org/officeDocument/2006/relationships/hyperlink" Target="https://podminky.urs.cz/item/CS_URS_2023_01/174151101" TargetMode="External" /><Relationship Id="rId6" Type="http://schemas.openxmlformats.org/officeDocument/2006/relationships/hyperlink" Target="https://podminky.urs.cz/item/CS_URS_2023_01/181006123" TargetMode="External" /><Relationship Id="rId7" Type="http://schemas.openxmlformats.org/officeDocument/2006/relationships/hyperlink" Target="https://podminky.urs.cz/item/CS_URS_2023_01/275311128" TargetMode="External" /><Relationship Id="rId8" Type="http://schemas.openxmlformats.org/officeDocument/2006/relationships/hyperlink" Target="https://podminky.urs.cz/item/CS_URS_2023_01/275311191" TargetMode="External" /><Relationship Id="rId9" Type="http://schemas.openxmlformats.org/officeDocument/2006/relationships/hyperlink" Target="https://podminky.urs.cz/item/CS_URS_2023_01/275354111" TargetMode="External" /><Relationship Id="rId10" Type="http://schemas.openxmlformats.org/officeDocument/2006/relationships/hyperlink" Target="https://podminky.urs.cz/item/CS_URS_2023_01/275354211" TargetMode="External" /><Relationship Id="rId11" Type="http://schemas.openxmlformats.org/officeDocument/2006/relationships/hyperlink" Target="https://podminky.urs.cz/item/CS_URS_2023_01/451577877" TargetMode="External" /><Relationship Id="rId12" Type="http://schemas.openxmlformats.org/officeDocument/2006/relationships/hyperlink" Target="https://podminky.urs.cz/item/CS_URS_2023_01/564871116" TargetMode="External" /><Relationship Id="rId13" Type="http://schemas.openxmlformats.org/officeDocument/2006/relationships/hyperlink" Target="https://podminky.urs.cz/item/CS_URS_2023_01/936001001" TargetMode="External" /><Relationship Id="rId14" Type="http://schemas.openxmlformats.org/officeDocument/2006/relationships/hyperlink" Target="https://podminky.urs.cz/item/CS_URS_2023_01/936124111" TargetMode="External" /><Relationship Id="rId15" Type="http://schemas.openxmlformats.org/officeDocument/2006/relationships/hyperlink" Target="https://podminky.urs.cz/item/CS_URS_2023_01/998763100" TargetMode="External" /><Relationship Id="rId16" Type="http://schemas.openxmlformats.org/officeDocument/2006/relationships/drawing" Target="../drawings/drawing10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3_01/121103111" TargetMode="External" /><Relationship Id="rId2" Type="http://schemas.openxmlformats.org/officeDocument/2006/relationships/hyperlink" Target="https://podminky.urs.cz/item/CS_URS_2023_01/162251102" TargetMode="External" /><Relationship Id="rId3" Type="http://schemas.openxmlformats.org/officeDocument/2006/relationships/hyperlink" Target="https://podminky.urs.cz/item/CS_URS_2023_01/181006123" TargetMode="External" /><Relationship Id="rId4" Type="http://schemas.openxmlformats.org/officeDocument/2006/relationships/hyperlink" Target="https://podminky.urs.cz/item/CS_URS_2023_01/275311128" TargetMode="External" /><Relationship Id="rId5" Type="http://schemas.openxmlformats.org/officeDocument/2006/relationships/hyperlink" Target="https://podminky.urs.cz/item/CS_URS_2023_01/275311191" TargetMode="External" /><Relationship Id="rId6" Type="http://schemas.openxmlformats.org/officeDocument/2006/relationships/hyperlink" Target="https://podminky.urs.cz/item/CS_URS_2023_01/275354111" TargetMode="External" /><Relationship Id="rId7" Type="http://schemas.openxmlformats.org/officeDocument/2006/relationships/hyperlink" Target="https://podminky.urs.cz/item/CS_URS_2023_01/275354211" TargetMode="External" /><Relationship Id="rId8" Type="http://schemas.openxmlformats.org/officeDocument/2006/relationships/hyperlink" Target="https://podminky.urs.cz/item/CS_URS_2023_01/451577877" TargetMode="External" /><Relationship Id="rId9" Type="http://schemas.openxmlformats.org/officeDocument/2006/relationships/hyperlink" Target="https://podminky.urs.cz/item/CS_URS_2023_01/564871116" TargetMode="External" /><Relationship Id="rId10" Type="http://schemas.openxmlformats.org/officeDocument/2006/relationships/hyperlink" Target="https://podminky.urs.cz/item/CS_URS_2023_01/936001001" TargetMode="External" /><Relationship Id="rId11" Type="http://schemas.openxmlformats.org/officeDocument/2006/relationships/hyperlink" Target="https://podminky.urs.cz/item/CS_URS_2023_01/998763100" TargetMode="External" /><Relationship Id="rId12" Type="http://schemas.openxmlformats.org/officeDocument/2006/relationships/drawing" Target="../drawings/drawing11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19</v>
      </c>
      <c r="AL7" s="23"/>
      <c r="AM7" s="23"/>
      <c r="AN7" s="28" t="s">
        <v>1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20</v>
      </c>
      <c r="E8" s="23"/>
      <c r="F8" s="23"/>
      <c r="G8" s="23"/>
      <c r="H8" s="23"/>
      <c r="I8" s="23"/>
      <c r="J8" s="23"/>
      <c r="K8" s="28" t="s">
        <v>21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22</v>
      </c>
      <c r="AL8" s="23"/>
      <c r="AM8" s="23"/>
      <c r="AN8" s="34" t="s">
        <v>23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24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25</v>
      </c>
      <c r="AL10" s="23"/>
      <c r="AM10" s="23"/>
      <c r="AN10" s="28" t="s">
        <v>1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26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27</v>
      </c>
      <c r="AL11" s="23"/>
      <c r="AM11" s="23"/>
      <c r="AN11" s="28" t="s">
        <v>1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28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25</v>
      </c>
      <c r="AL13" s="23"/>
      <c r="AM13" s="23"/>
      <c r="AN13" s="35" t="s">
        <v>29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29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27</v>
      </c>
      <c r="AL14" s="23"/>
      <c r="AM14" s="23"/>
      <c r="AN14" s="35" t="s">
        <v>29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30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25</v>
      </c>
      <c r="AL16" s="23"/>
      <c r="AM16" s="23"/>
      <c r="AN16" s="28" t="s">
        <v>1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31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27</v>
      </c>
      <c r="AL17" s="23"/>
      <c r="AM17" s="23"/>
      <c r="AN17" s="28" t="s">
        <v>1</v>
      </c>
      <c r="AO17" s="23"/>
      <c r="AP17" s="23"/>
      <c r="AQ17" s="23"/>
      <c r="AR17" s="21"/>
      <c r="BE17" s="32"/>
      <c r="BS17" s="18" t="s">
        <v>32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33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25</v>
      </c>
      <c r="AL19" s="23"/>
      <c r="AM19" s="23"/>
      <c r="AN19" s="28" t="s">
        <v>1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21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27</v>
      </c>
      <c r="AL20" s="23"/>
      <c r="AM20" s="23"/>
      <c r="AN20" s="28" t="s">
        <v>1</v>
      </c>
      <c r="AO20" s="23"/>
      <c r="AP20" s="23"/>
      <c r="AQ20" s="23"/>
      <c r="AR20" s="21"/>
      <c r="BE20" s="32"/>
      <c r="BS20" s="18" t="s">
        <v>32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34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16.5" customHeight="1">
      <c r="B23" s="22"/>
      <c r="C23" s="23"/>
      <c r="D23" s="23"/>
      <c r="E23" s="37" t="s">
        <v>1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35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ROUND(AG94,2)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36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37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38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39</v>
      </c>
      <c r="E29" s="48"/>
      <c r="F29" s="33" t="s">
        <v>40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ROUND(AZ94,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ROUND(AV94,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41</v>
      </c>
      <c r="G30" s="48"/>
      <c r="H30" s="48"/>
      <c r="I30" s="48"/>
      <c r="J30" s="48"/>
      <c r="K30" s="48"/>
      <c r="L30" s="49">
        <v>0.14999999999999999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ROUND(BA94,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ROUND(AW94,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42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ROUND(BB94,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43</v>
      </c>
      <c r="G32" s="48"/>
      <c r="H32" s="48"/>
      <c r="I32" s="48"/>
      <c r="J32" s="48"/>
      <c r="K32" s="48"/>
      <c r="L32" s="49">
        <v>0.14999999999999999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ROUND(BC94,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44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ROUND(BD94,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52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2"/>
    </row>
    <row r="35" s="2" customFormat="1" ht="25.92" customHeight="1">
      <c r="A35" s="39"/>
      <c r="B35" s="40"/>
      <c r="C35" s="53"/>
      <c r="D35" s="54" t="s">
        <v>45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46</v>
      </c>
      <c r="U35" s="55"/>
      <c r="V35" s="55"/>
      <c r="W35" s="55"/>
      <c r="X35" s="57" t="s">
        <v>47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14.4" customHeight="1">
      <c r="A37" s="39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5"/>
      <c r="BE37" s="39"/>
    </row>
    <row r="38" s="1" customFormat="1" ht="14.4" customHeight="1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1"/>
    </row>
    <row r="39" s="1" customFormat="1" ht="14.4" customHeight="1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1"/>
    </row>
    <row r="40" s="1" customFormat="1" ht="14.4" customHeight="1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1"/>
    </row>
    <row r="41" s="1" customFormat="1" ht="14.4" customHeight="1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1"/>
    </row>
    <row r="42" s="1" customFormat="1" ht="14.4" customHeight="1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1"/>
    </row>
    <row r="43" s="1" customFormat="1" ht="14.4" customHeight="1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1"/>
    </row>
    <row r="44" s="1" customFormat="1" ht="14.4" customHeight="1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1"/>
    </row>
    <row r="45" s="1" customFormat="1" ht="14.4" customHeight="1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1"/>
    </row>
    <row r="46" s="1" customFormat="1" ht="14.4" customHeight="1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1"/>
    </row>
    <row r="47" s="1" customFormat="1" ht="14.4" customHeight="1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1"/>
    </row>
    <row r="48" s="1" customFormat="1" ht="14.4" customHeight="1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1"/>
    </row>
    <row r="49" s="2" customFormat="1" ht="14.4" customHeight="1">
      <c r="B49" s="60"/>
      <c r="C49" s="61"/>
      <c r="D49" s="62" t="s">
        <v>48</v>
      </c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2" t="s">
        <v>49</v>
      </c>
      <c r="AI49" s="63"/>
      <c r="AJ49" s="63"/>
      <c r="AK49" s="63"/>
      <c r="AL49" s="63"/>
      <c r="AM49" s="63"/>
      <c r="AN49" s="63"/>
      <c r="AO49" s="63"/>
      <c r="AP49" s="61"/>
      <c r="AQ49" s="61"/>
      <c r="AR49" s="64"/>
    </row>
    <row r="50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1"/>
    </row>
    <row r="51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1"/>
    </row>
    <row r="52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1"/>
    </row>
    <row r="53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1"/>
    </row>
    <row r="5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1"/>
    </row>
    <row r="55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1"/>
    </row>
    <row r="56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1"/>
    </row>
    <row r="57">
      <c r="B57" s="22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1"/>
    </row>
    <row r="58">
      <c r="B58" s="22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1"/>
    </row>
    <row r="59"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1"/>
    </row>
    <row r="60" s="2" customFormat="1">
      <c r="A60" s="39"/>
      <c r="B60" s="40"/>
      <c r="C60" s="41"/>
      <c r="D60" s="65" t="s">
        <v>50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51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50</v>
      </c>
      <c r="AI60" s="43"/>
      <c r="AJ60" s="43"/>
      <c r="AK60" s="43"/>
      <c r="AL60" s="43"/>
      <c r="AM60" s="65" t="s">
        <v>51</v>
      </c>
      <c r="AN60" s="43"/>
      <c r="AO60" s="43"/>
      <c r="AP60" s="41"/>
      <c r="AQ60" s="41"/>
      <c r="AR60" s="45"/>
      <c r="BE60" s="39"/>
    </row>
    <row r="61">
      <c r="B61" s="22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1"/>
    </row>
    <row r="62">
      <c r="B62" s="22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1"/>
    </row>
    <row r="63">
      <c r="B63" s="22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1"/>
    </row>
    <row r="64" s="2" customFormat="1">
      <c r="A64" s="39"/>
      <c r="B64" s="40"/>
      <c r="C64" s="41"/>
      <c r="D64" s="62" t="s">
        <v>52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2" t="s">
        <v>53</v>
      </c>
      <c r="AI64" s="66"/>
      <c r="AJ64" s="66"/>
      <c r="AK64" s="66"/>
      <c r="AL64" s="66"/>
      <c r="AM64" s="66"/>
      <c r="AN64" s="66"/>
      <c r="AO64" s="66"/>
      <c r="AP64" s="41"/>
      <c r="AQ64" s="41"/>
      <c r="AR64" s="45"/>
      <c r="BE64" s="39"/>
    </row>
    <row r="65"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1"/>
    </row>
    <row r="66">
      <c r="B66" s="22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1"/>
    </row>
    <row r="67">
      <c r="B67" s="22"/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1"/>
    </row>
    <row r="68">
      <c r="B68" s="22"/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1"/>
    </row>
    <row r="69">
      <c r="B69" s="22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1"/>
    </row>
    <row r="70">
      <c r="B70" s="22"/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1"/>
    </row>
    <row r="71">
      <c r="B71" s="22"/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1"/>
    </row>
    <row r="72">
      <c r="B72" s="22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1"/>
    </row>
    <row r="73"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1"/>
    </row>
    <row r="74">
      <c r="B74" s="22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1"/>
    </row>
    <row r="75" s="2" customFormat="1">
      <c r="A75" s="39"/>
      <c r="B75" s="40"/>
      <c r="C75" s="41"/>
      <c r="D75" s="65" t="s">
        <v>50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51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50</v>
      </c>
      <c r="AI75" s="43"/>
      <c r="AJ75" s="43"/>
      <c r="AK75" s="43"/>
      <c r="AL75" s="43"/>
      <c r="AM75" s="65" t="s">
        <v>51</v>
      </c>
      <c r="AN75" s="43"/>
      <c r="AO75" s="43"/>
      <c r="AP75" s="41"/>
      <c r="AQ75" s="41"/>
      <c r="AR75" s="45"/>
      <c r="BE75" s="39"/>
    </row>
    <row r="76" s="2" customForma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5"/>
      <c r="BE76" s="39"/>
    </row>
    <row r="77" s="2" customFormat="1" ht="6.96" customHeight="1">
      <c r="A77" s="39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5"/>
      <c r="BE77" s="39"/>
    </row>
    <row r="81" s="2" customFormat="1" ht="6.96" customHeight="1">
      <c r="A81" s="39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5"/>
      <c r="BE81" s="39"/>
    </row>
    <row r="82" s="2" customFormat="1" ht="24.96" customHeight="1">
      <c r="A82" s="39"/>
      <c r="B82" s="40"/>
      <c r="C82" s="24" t="s">
        <v>54</v>
      </c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5"/>
      <c r="B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5"/>
      <c r="BE83" s="39"/>
    </row>
    <row r="84" s="4" customFormat="1" ht="12" customHeight="1">
      <c r="A84" s="4"/>
      <c r="B84" s="71"/>
      <c r="C84" s="33" t="s">
        <v>13</v>
      </c>
      <c r="D84" s="72"/>
      <c r="E84" s="72"/>
      <c r="F84" s="72"/>
      <c r="G84" s="72"/>
      <c r="H84" s="72"/>
      <c r="I84" s="72"/>
      <c r="J84" s="72"/>
      <c r="K84" s="72"/>
      <c r="L84" s="72" t="str">
        <f>K5</f>
        <v>202304</v>
      </c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2"/>
      <c r="Y84" s="72"/>
      <c r="Z84" s="72"/>
      <c r="AA84" s="72"/>
      <c r="AB84" s="72"/>
      <c r="AC84" s="72"/>
      <c r="AD84" s="72"/>
      <c r="AE84" s="72"/>
      <c r="AF84" s="72"/>
      <c r="AG84" s="72"/>
      <c r="AH84" s="72"/>
      <c r="AI84" s="72"/>
      <c r="AJ84" s="72"/>
      <c r="AK84" s="72"/>
      <c r="AL84" s="72"/>
      <c r="AM84" s="72"/>
      <c r="AN84" s="72"/>
      <c r="AO84" s="72"/>
      <c r="AP84" s="72"/>
      <c r="AQ84" s="72"/>
      <c r="AR84" s="73"/>
      <c r="BE84" s="4"/>
    </row>
    <row r="85" s="5" customFormat="1" ht="36.96" customHeight="1">
      <c r="A85" s="5"/>
      <c r="B85" s="74"/>
      <c r="C85" s="75" t="s">
        <v>16</v>
      </c>
      <c r="D85" s="76"/>
      <c r="E85" s="76"/>
      <c r="F85" s="76"/>
      <c r="G85" s="76"/>
      <c r="H85" s="76"/>
      <c r="I85" s="76"/>
      <c r="J85" s="76"/>
      <c r="K85" s="76"/>
      <c r="L85" s="77" t="str">
        <f>K6</f>
        <v>Tovačov – Ivaň, výstavba cyklostezky</v>
      </c>
      <c r="M85" s="76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8"/>
      <c r="BE85" s="5"/>
    </row>
    <row r="86" s="2" customFormat="1" ht="6.96" customHeight="1">
      <c r="A86" s="39"/>
      <c r="B86" s="40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5"/>
      <c r="BE86" s="39"/>
    </row>
    <row r="87" s="2" customFormat="1" ht="12" customHeight="1">
      <c r="A87" s="39"/>
      <c r="B87" s="40"/>
      <c r="C87" s="33" t="s">
        <v>20</v>
      </c>
      <c r="D87" s="41"/>
      <c r="E87" s="41"/>
      <c r="F87" s="41"/>
      <c r="G87" s="41"/>
      <c r="H87" s="41"/>
      <c r="I87" s="41"/>
      <c r="J87" s="41"/>
      <c r="K87" s="41"/>
      <c r="L87" s="79" t="str">
        <f>IF(K8="","",K8)</f>
        <v xml:space="preserve"> </v>
      </c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33" t="s">
        <v>22</v>
      </c>
      <c r="AJ87" s="41"/>
      <c r="AK87" s="41"/>
      <c r="AL87" s="41"/>
      <c r="AM87" s="80" t="str">
        <f>IF(AN8= "","",AN8)</f>
        <v>20. 3. 2023</v>
      </c>
      <c r="AN87" s="80"/>
      <c r="AO87" s="41"/>
      <c r="AP87" s="41"/>
      <c r="AQ87" s="41"/>
      <c r="AR87" s="45"/>
      <c r="B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5"/>
      <c r="BE88" s="39"/>
    </row>
    <row r="89" s="2" customFormat="1" ht="15.15" customHeight="1">
      <c r="A89" s="39"/>
      <c r="B89" s="40"/>
      <c r="C89" s="33" t="s">
        <v>24</v>
      </c>
      <c r="D89" s="41"/>
      <c r="E89" s="41"/>
      <c r="F89" s="41"/>
      <c r="G89" s="41"/>
      <c r="H89" s="41"/>
      <c r="I89" s="41"/>
      <c r="J89" s="41"/>
      <c r="K89" s="41"/>
      <c r="L89" s="72" t="str">
        <f>IF(E11= "","",E11)</f>
        <v>Město Tovačov</v>
      </c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33" t="s">
        <v>30</v>
      </c>
      <c r="AJ89" s="41"/>
      <c r="AK89" s="41"/>
      <c r="AL89" s="41"/>
      <c r="AM89" s="81" t="str">
        <f>IF(E17="","",E17)</f>
        <v>Ing. Lukáš Barteček</v>
      </c>
      <c r="AN89" s="72"/>
      <c r="AO89" s="72"/>
      <c r="AP89" s="72"/>
      <c r="AQ89" s="41"/>
      <c r="AR89" s="45"/>
      <c r="AS89" s="82" t="s">
        <v>55</v>
      </c>
      <c r="AT89" s="83"/>
      <c r="AU89" s="84"/>
      <c r="AV89" s="84"/>
      <c r="AW89" s="84"/>
      <c r="AX89" s="84"/>
      <c r="AY89" s="84"/>
      <c r="AZ89" s="84"/>
      <c r="BA89" s="84"/>
      <c r="BB89" s="84"/>
      <c r="BC89" s="84"/>
      <c r="BD89" s="85"/>
      <c r="BE89" s="39"/>
    </row>
    <row r="90" s="2" customFormat="1" ht="15.15" customHeight="1">
      <c r="A90" s="39"/>
      <c r="B90" s="40"/>
      <c r="C90" s="33" t="s">
        <v>28</v>
      </c>
      <c r="D90" s="41"/>
      <c r="E90" s="41"/>
      <c r="F90" s="41"/>
      <c r="G90" s="41"/>
      <c r="H90" s="41"/>
      <c r="I90" s="41"/>
      <c r="J90" s="41"/>
      <c r="K90" s="41"/>
      <c r="L90" s="72" t="str">
        <f>IF(E14= "Vyplň údaj","",E14)</f>
        <v/>
      </c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33" t="s">
        <v>33</v>
      </c>
      <c r="AJ90" s="41"/>
      <c r="AK90" s="41"/>
      <c r="AL90" s="41"/>
      <c r="AM90" s="81" t="str">
        <f>IF(E20="","",E20)</f>
        <v xml:space="preserve"> </v>
      </c>
      <c r="AN90" s="72"/>
      <c r="AO90" s="72"/>
      <c r="AP90" s="72"/>
      <c r="AQ90" s="41"/>
      <c r="AR90" s="45"/>
      <c r="AS90" s="86"/>
      <c r="AT90" s="87"/>
      <c r="AU90" s="88"/>
      <c r="AV90" s="88"/>
      <c r="AW90" s="88"/>
      <c r="AX90" s="88"/>
      <c r="AY90" s="88"/>
      <c r="AZ90" s="88"/>
      <c r="BA90" s="88"/>
      <c r="BB90" s="88"/>
      <c r="BC90" s="88"/>
      <c r="BD90" s="89"/>
      <c r="BE90" s="39"/>
    </row>
    <row r="91" s="2" customFormat="1" ht="10.8" customHeight="1">
      <c r="A91" s="39"/>
      <c r="B91" s="40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5"/>
      <c r="AS91" s="90"/>
      <c r="AT91" s="91"/>
      <c r="AU91" s="92"/>
      <c r="AV91" s="92"/>
      <c r="AW91" s="92"/>
      <c r="AX91" s="92"/>
      <c r="AY91" s="92"/>
      <c r="AZ91" s="92"/>
      <c r="BA91" s="92"/>
      <c r="BB91" s="92"/>
      <c r="BC91" s="92"/>
      <c r="BD91" s="93"/>
      <c r="BE91" s="39"/>
    </row>
    <row r="92" s="2" customFormat="1" ht="29.28" customHeight="1">
      <c r="A92" s="39"/>
      <c r="B92" s="40"/>
      <c r="C92" s="94" t="s">
        <v>56</v>
      </c>
      <c r="D92" s="95"/>
      <c r="E92" s="95"/>
      <c r="F92" s="95"/>
      <c r="G92" s="95"/>
      <c r="H92" s="96"/>
      <c r="I92" s="97" t="s">
        <v>57</v>
      </c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8" t="s">
        <v>58</v>
      </c>
      <c r="AH92" s="95"/>
      <c r="AI92" s="95"/>
      <c r="AJ92" s="95"/>
      <c r="AK92" s="95"/>
      <c r="AL92" s="95"/>
      <c r="AM92" s="95"/>
      <c r="AN92" s="97" t="s">
        <v>59</v>
      </c>
      <c r="AO92" s="95"/>
      <c r="AP92" s="99"/>
      <c r="AQ92" s="100" t="s">
        <v>60</v>
      </c>
      <c r="AR92" s="45"/>
      <c r="AS92" s="101" t="s">
        <v>61</v>
      </c>
      <c r="AT92" s="102" t="s">
        <v>62</v>
      </c>
      <c r="AU92" s="102" t="s">
        <v>63</v>
      </c>
      <c r="AV92" s="102" t="s">
        <v>64</v>
      </c>
      <c r="AW92" s="102" t="s">
        <v>65</v>
      </c>
      <c r="AX92" s="102" t="s">
        <v>66</v>
      </c>
      <c r="AY92" s="102" t="s">
        <v>67</v>
      </c>
      <c r="AZ92" s="102" t="s">
        <v>68</v>
      </c>
      <c r="BA92" s="102" t="s">
        <v>69</v>
      </c>
      <c r="BB92" s="102" t="s">
        <v>70</v>
      </c>
      <c r="BC92" s="102" t="s">
        <v>71</v>
      </c>
      <c r="BD92" s="103" t="s">
        <v>72</v>
      </c>
      <c r="BE92" s="39"/>
    </row>
    <row r="93" s="2" customFormat="1" ht="10.8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5"/>
      <c r="AS93" s="104"/>
      <c r="AT93" s="105"/>
      <c r="AU93" s="105"/>
      <c r="AV93" s="105"/>
      <c r="AW93" s="105"/>
      <c r="AX93" s="105"/>
      <c r="AY93" s="105"/>
      <c r="AZ93" s="105"/>
      <c r="BA93" s="105"/>
      <c r="BB93" s="105"/>
      <c r="BC93" s="105"/>
      <c r="BD93" s="106"/>
      <c r="BE93" s="39"/>
    </row>
    <row r="94" s="6" customFormat="1" ht="32.4" customHeight="1">
      <c r="A94" s="6"/>
      <c r="B94" s="107"/>
      <c r="C94" s="108" t="s">
        <v>73</v>
      </c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110">
        <f>ROUND(SUM(AG95:AG104),2)</f>
        <v>0</v>
      </c>
      <c r="AH94" s="110"/>
      <c r="AI94" s="110"/>
      <c r="AJ94" s="110"/>
      <c r="AK94" s="110"/>
      <c r="AL94" s="110"/>
      <c r="AM94" s="110"/>
      <c r="AN94" s="111">
        <f>SUM(AG94,AT94)</f>
        <v>0</v>
      </c>
      <c r="AO94" s="111"/>
      <c r="AP94" s="111"/>
      <c r="AQ94" s="112" t="s">
        <v>1</v>
      </c>
      <c r="AR94" s="113"/>
      <c r="AS94" s="114">
        <f>ROUND(SUM(AS95:AS104),2)</f>
        <v>0</v>
      </c>
      <c r="AT94" s="115">
        <f>ROUND(SUM(AV94:AW94),2)</f>
        <v>0</v>
      </c>
      <c r="AU94" s="116">
        <f>ROUND(SUM(AU95:AU104),5)</f>
        <v>0</v>
      </c>
      <c r="AV94" s="115">
        <f>ROUND(AZ94*L29,2)</f>
        <v>0</v>
      </c>
      <c r="AW94" s="115">
        <f>ROUND(BA94*L30,2)</f>
        <v>0</v>
      </c>
      <c r="AX94" s="115">
        <f>ROUND(BB94*L29,2)</f>
        <v>0</v>
      </c>
      <c r="AY94" s="115">
        <f>ROUND(BC94*L30,2)</f>
        <v>0</v>
      </c>
      <c r="AZ94" s="115">
        <f>ROUND(SUM(AZ95:AZ104),2)</f>
        <v>0</v>
      </c>
      <c r="BA94" s="115">
        <f>ROUND(SUM(BA95:BA104),2)</f>
        <v>0</v>
      </c>
      <c r="BB94" s="115">
        <f>ROUND(SUM(BB95:BB104),2)</f>
        <v>0</v>
      </c>
      <c r="BC94" s="115">
        <f>ROUND(SUM(BC95:BC104),2)</f>
        <v>0</v>
      </c>
      <c r="BD94" s="117">
        <f>ROUND(SUM(BD95:BD104),2)</f>
        <v>0</v>
      </c>
      <c r="BE94" s="6"/>
      <c r="BS94" s="118" t="s">
        <v>74</v>
      </c>
      <c r="BT94" s="118" t="s">
        <v>75</v>
      </c>
      <c r="BU94" s="119" t="s">
        <v>76</v>
      </c>
      <c r="BV94" s="118" t="s">
        <v>77</v>
      </c>
      <c r="BW94" s="118" t="s">
        <v>5</v>
      </c>
      <c r="BX94" s="118" t="s">
        <v>78</v>
      </c>
      <c r="CL94" s="118" t="s">
        <v>1</v>
      </c>
    </row>
    <row r="95" s="7" customFormat="1" ht="37.5" customHeight="1">
      <c r="A95" s="120" t="s">
        <v>79</v>
      </c>
      <c r="B95" s="121"/>
      <c r="C95" s="122"/>
      <c r="D95" s="123" t="s">
        <v>80</v>
      </c>
      <c r="E95" s="123"/>
      <c r="F95" s="123"/>
      <c r="G95" s="123"/>
      <c r="H95" s="123"/>
      <c r="I95" s="124"/>
      <c r="J95" s="123" t="s">
        <v>81</v>
      </c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5">
        <f>'IO-000.1 - Vedlejší rozpo...'!J30</f>
        <v>0</v>
      </c>
      <c r="AH95" s="124"/>
      <c r="AI95" s="124"/>
      <c r="AJ95" s="124"/>
      <c r="AK95" s="124"/>
      <c r="AL95" s="124"/>
      <c r="AM95" s="124"/>
      <c r="AN95" s="125">
        <f>SUM(AG95,AT95)</f>
        <v>0</v>
      </c>
      <c r="AO95" s="124"/>
      <c r="AP95" s="124"/>
      <c r="AQ95" s="126" t="s">
        <v>82</v>
      </c>
      <c r="AR95" s="127"/>
      <c r="AS95" s="128">
        <v>0</v>
      </c>
      <c r="AT95" s="129">
        <f>ROUND(SUM(AV95:AW95),2)</f>
        <v>0</v>
      </c>
      <c r="AU95" s="130">
        <f>'IO-000.1 - Vedlejší rozpo...'!P123</f>
        <v>0</v>
      </c>
      <c r="AV95" s="129">
        <f>'IO-000.1 - Vedlejší rozpo...'!J33</f>
        <v>0</v>
      </c>
      <c r="AW95" s="129">
        <f>'IO-000.1 - Vedlejší rozpo...'!J34</f>
        <v>0</v>
      </c>
      <c r="AX95" s="129">
        <f>'IO-000.1 - Vedlejší rozpo...'!J35</f>
        <v>0</v>
      </c>
      <c r="AY95" s="129">
        <f>'IO-000.1 - Vedlejší rozpo...'!J36</f>
        <v>0</v>
      </c>
      <c r="AZ95" s="129">
        <f>'IO-000.1 - Vedlejší rozpo...'!F33</f>
        <v>0</v>
      </c>
      <c r="BA95" s="129">
        <f>'IO-000.1 - Vedlejší rozpo...'!F34</f>
        <v>0</v>
      </c>
      <c r="BB95" s="129">
        <f>'IO-000.1 - Vedlejší rozpo...'!F35</f>
        <v>0</v>
      </c>
      <c r="BC95" s="129">
        <f>'IO-000.1 - Vedlejší rozpo...'!F36</f>
        <v>0</v>
      </c>
      <c r="BD95" s="131">
        <f>'IO-000.1 - Vedlejší rozpo...'!F37</f>
        <v>0</v>
      </c>
      <c r="BE95" s="7"/>
      <c r="BT95" s="132" t="s">
        <v>83</v>
      </c>
      <c r="BV95" s="132" t="s">
        <v>77</v>
      </c>
      <c r="BW95" s="132" t="s">
        <v>84</v>
      </c>
      <c r="BX95" s="132" t="s">
        <v>5</v>
      </c>
      <c r="CL95" s="132" t="s">
        <v>1</v>
      </c>
      <c r="CM95" s="132" t="s">
        <v>85</v>
      </c>
    </row>
    <row r="96" s="7" customFormat="1" ht="24.75" customHeight="1">
      <c r="A96" s="120" t="s">
        <v>79</v>
      </c>
      <c r="B96" s="121"/>
      <c r="C96" s="122"/>
      <c r="D96" s="123" t="s">
        <v>86</v>
      </c>
      <c r="E96" s="123"/>
      <c r="F96" s="123"/>
      <c r="G96" s="123"/>
      <c r="H96" s="123"/>
      <c r="I96" s="124"/>
      <c r="J96" s="123" t="s">
        <v>87</v>
      </c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5">
        <f>'IO-000.2 - Vedlejší rozpo...'!J30</f>
        <v>0</v>
      </c>
      <c r="AH96" s="124"/>
      <c r="AI96" s="124"/>
      <c r="AJ96" s="124"/>
      <c r="AK96" s="124"/>
      <c r="AL96" s="124"/>
      <c r="AM96" s="124"/>
      <c r="AN96" s="125">
        <f>SUM(AG96,AT96)</f>
        <v>0</v>
      </c>
      <c r="AO96" s="124"/>
      <c r="AP96" s="124"/>
      <c r="AQ96" s="126" t="s">
        <v>82</v>
      </c>
      <c r="AR96" s="127"/>
      <c r="AS96" s="128">
        <v>0</v>
      </c>
      <c r="AT96" s="129">
        <f>ROUND(SUM(AV96:AW96),2)</f>
        <v>0</v>
      </c>
      <c r="AU96" s="130">
        <f>'IO-000.2 - Vedlejší rozpo...'!P123</f>
        <v>0</v>
      </c>
      <c r="AV96" s="129">
        <f>'IO-000.2 - Vedlejší rozpo...'!J33</f>
        <v>0</v>
      </c>
      <c r="AW96" s="129">
        <f>'IO-000.2 - Vedlejší rozpo...'!J34</f>
        <v>0</v>
      </c>
      <c r="AX96" s="129">
        <f>'IO-000.2 - Vedlejší rozpo...'!J35</f>
        <v>0</v>
      </c>
      <c r="AY96" s="129">
        <f>'IO-000.2 - Vedlejší rozpo...'!J36</f>
        <v>0</v>
      </c>
      <c r="AZ96" s="129">
        <f>'IO-000.2 - Vedlejší rozpo...'!F33</f>
        <v>0</v>
      </c>
      <c r="BA96" s="129">
        <f>'IO-000.2 - Vedlejší rozpo...'!F34</f>
        <v>0</v>
      </c>
      <c r="BB96" s="129">
        <f>'IO-000.2 - Vedlejší rozpo...'!F35</f>
        <v>0</v>
      </c>
      <c r="BC96" s="129">
        <f>'IO-000.2 - Vedlejší rozpo...'!F36</f>
        <v>0</v>
      </c>
      <c r="BD96" s="131">
        <f>'IO-000.2 - Vedlejší rozpo...'!F37</f>
        <v>0</v>
      </c>
      <c r="BE96" s="7"/>
      <c r="BT96" s="132" t="s">
        <v>83</v>
      </c>
      <c r="BV96" s="132" t="s">
        <v>77</v>
      </c>
      <c r="BW96" s="132" t="s">
        <v>88</v>
      </c>
      <c r="BX96" s="132" t="s">
        <v>5</v>
      </c>
      <c r="CL96" s="132" t="s">
        <v>1</v>
      </c>
      <c r="CM96" s="132" t="s">
        <v>85</v>
      </c>
    </row>
    <row r="97" s="7" customFormat="1" ht="24.75" customHeight="1">
      <c r="A97" s="120" t="s">
        <v>79</v>
      </c>
      <c r="B97" s="121"/>
      <c r="C97" s="122"/>
      <c r="D97" s="123" t="s">
        <v>89</v>
      </c>
      <c r="E97" s="123"/>
      <c r="F97" s="123"/>
      <c r="G97" s="123"/>
      <c r="H97" s="123"/>
      <c r="I97" s="124"/>
      <c r="J97" s="123" t="s">
        <v>90</v>
      </c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5">
        <f>'IO-100.1 - Cyklostezka - ...'!J30</f>
        <v>0</v>
      </c>
      <c r="AH97" s="124"/>
      <c r="AI97" s="124"/>
      <c r="AJ97" s="124"/>
      <c r="AK97" s="124"/>
      <c r="AL97" s="124"/>
      <c r="AM97" s="124"/>
      <c r="AN97" s="125">
        <f>SUM(AG97,AT97)</f>
        <v>0</v>
      </c>
      <c r="AO97" s="124"/>
      <c r="AP97" s="124"/>
      <c r="AQ97" s="126" t="s">
        <v>82</v>
      </c>
      <c r="AR97" s="127"/>
      <c r="AS97" s="128">
        <v>0</v>
      </c>
      <c r="AT97" s="129">
        <f>ROUND(SUM(AV97:AW97),2)</f>
        <v>0</v>
      </c>
      <c r="AU97" s="130">
        <f>'IO-100.1 - Cyklostezka - ...'!P122</f>
        <v>0</v>
      </c>
      <c r="AV97" s="129">
        <f>'IO-100.1 - Cyklostezka - ...'!J33</f>
        <v>0</v>
      </c>
      <c r="AW97" s="129">
        <f>'IO-100.1 - Cyklostezka - ...'!J34</f>
        <v>0</v>
      </c>
      <c r="AX97" s="129">
        <f>'IO-100.1 - Cyklostezka - ...'!J35</f>
        <v>0</v>
      </c>
      <c r="AY97" s="129">
        <f>'IO-100.1 - Cyklostezka - ...'!J36</f>
        <v>0</v>
      </c>
      <c r="AZ97" s="129">
        <f>'IO-100.1 - Cyklostezka - ...'!F33</f>
        <v>0</v>
      </c>
      <c r="BA97" s="129">
        <f>'IO-100.1 - Cyklostezka - ...'!F34</f>
        <v>0</v>
      </c>
      <c r="BB97" s="129">
        <f>'IO-100.1 - Cyklostezka - ...'!F35</f>
        <v>0</v>
      </c>
      <c r="BC97" s="129">
        <f>'IO-100.1 - Cyklostezka - ...'!F36</f>
        <v>0</v>
      </c>
      <c r="BD97" s="131">
        <f>'IO-100.1 - Cyklostezka - ...'!F37</f>
        <v>0</v>
      </c>
      <c r="BE97" s="7"/>
      <c r="BT97" s="132" t="s">
        <v>83</v>
      </c>
      <c r="BV97" s="132" t="s">
        <v>77</v>
      </c>
      <c r="BW97" s="132" t="s">
        <v>91</v>
      </c>
      <c r="BX97" s="132" t="s">
        <v>5</v>
      </c>
      <c r="CL97" s="132" t="s">
        <v>1</v>
      </c>
      <c r="CM97" s="132" t="s">
        <v>85</v>
      </c>
    </row>
    <row r="98" s="7" customFormat="1" ht="37.5" customHeight="1">
      <c r="A98" s="120" t="s">
        <v>79</v>
      </c>
      <c r="B98" s="121"/>
      <c r="C98" s="122"/>
      <c r="D98" s="123" t="s">
        <v>92</v>
      </c>
      <c r="E98" s="123"/>
      <c r="F98" s="123"/>
      <c r="G98" s="123"/>
      <c r="H98" s="123"/>
      <c r="I98" s="124"/>
      <c r="J98" s="123" t="s">
        <v>93</v>
      </c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5">
        <f>'IO-100.1a - Cyklostezka -...'!J30</f>
        <v>0</v>
      </c>
      <c r="AH98" s="124"/>
      <c r="AI98" s="124"/>
      <c r="AJ98" s="124"/>
      <c r="AK98" s="124"/>
      <c r="AL98" s="124"/>
      <c r="AM98" s="124"/>
      <c r="AN98" s="125">
        <f>SUM(AG98,AT98)</f>
        <v>0</v>
      </c>
      <c r="AO98" s="124"/>
      <c r="AP98" s="124"/>
      <c r="AQ98" s="126" t="s">
        <v>82</v>
      </c>
      <c r="AR98" s="127"/>
      <c r="AS98" s="128">
        <v>0</v>
      </c>
      <c r="AT98" s="129">
        <f>ROUND(SUM(AV98:AW98),2)</f>
        <v>0</v>
      </c>
      <c r="AU98" s="130">
        <f>'IO-100.1a - Cyklostezka -...'!P121</f>
        <v>0</v>
      </c>
      <c r="AV98" s="129">
        <f>'IO-100.1a - Cyklostezka -...'!J33</f>
        <v>0</v>
      </c>
      <c r="AW98" s="129">
        <f>'IO-100.1a - Cyklostezka -...'!J34</f>
        <v>0</v>
      </c>
      <c r="AX98" s="129">
        <f>'IO-100.1a - Cyklostezka -...'!J35</f>
        <v>0</v>
      </c>
      <c r="AY98" s="129">
        <f>'IO-100.1a - Cyklostezka -...'!J36</f>
        <v>0</v>
      </c>
      <c r="AZ98" s="129">
        <f>'IO-100.1a - Cyklostezka -...'!F33</f>
        <v>0</v>
      </c>
      <c r="BA98" s="129">
        <f>'IO-100.1a - Cyklostezka -...'!F34</f>
        <v>0</v>
      </c>
      <c r="BB98" s="129">
        <f>'IO-100.1a - Cyklostezka -...'!F35</f>
        <v>0</v>
      </c>
      <c r="BC98" s="129">
        <f>'IO-100.1a - Cyklostezka -...'!F36</f>
        <v>0</v>
      </c>
      <c r="BD98" s="131">
        <f>'IO-100.1a - Cyklostezka -...'!F37</f>
        <v>0</v>
      </c>
      <c r="BE98" s="7"/>
      <c r="BT98" s="132" t="s">
        <v>83</v>
      </c>
      <c r="BV98" s="132" t="s">
        <v>77</v>
      </c>
      <c r="BW98" s="132" t="s">
        <v>94</v>
      </c>
      <c r="BX98" s="132" t="s">
        <v>5</v>
      </c>
      <c r="CL98" s="132" t="s">
        <v>1</v>
      </c>
      <c r="CM98" s="132" t="s">
        <v>85</v>
      </c>
    </row>
    <row r="99" s="7" customFormat="1" ht="37.5" customHeight="1">
      <c r="A99" s="120" t="s">
        <v>79</v>
      </c>
      <c r="B99" s="121"/>
      <c r="C99" s="122"/>
      <c r="D99" s="123" t="s">
        <v>95</v>
      </c>
      <c r="E99" s="123"/>
      <c r="F99" s="123"/>
      <c r="G99" s="123"/>
      <c r="H99" s="123"/>
      <c r="I99" s="124"/>
      <c r="J99" s="123" t="s">
        <v>96</v>
      </c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5">
        <f>'IO-100.1b - Cyklostezka -...'!J30</f>
        <v>0</v>
      </c>
      <c r="AH99" s="124"/>
      <c r="AI99" s="124"/>
      <c r="AJ99" s="124"/>
      <c r="AK99" s="124"/>
      <c r="AL99" s="124"/>
      <c r="AM99" s="124"/>
      <c r="AN99" s="125">
        <f>SUM(AG99,AT99)</f>
        <v>0</v>
      </c>
      <c r="AO99" s="124"/>
      <c r="AP99" s="124"/>
      <c r="AQ99" s="126" t="s">
        <v>82</v>
      </c>
      <c r="AR99" s="127"/>
      <c r="AS99" s="128">
        <v>0</v>
      </c>
      <c r="AT99" s="129">
        <f>ROUND(SUM(AV99:AW99),2)</f>
        <v>0</v>
      </c>
      <c r="AU99" s="130">
        <f>'IO-100.1b - Cyklostezka -...'!P119</f>
        <v>0</v>
      </c>
      <c r="AV99" s="129">
        <f>'IO-100.1b - Cyklostezka -...'!J33</f>
        <v>0</v>
      </c>
      <c r="AW99" s="129">
        <f>'IO-100.1b - Cyklostezka -...'!J34</f>
        <v>0</v>
      </c>
      <c r="AX99" s="129">
        <f>'IO-100.1b - Cyklostezka -...'!J35</f>
        <v>0</v>
      </c>
      <c r="AY99" s="129">
        <f>'IO-100.1b - Cyklostezka -...'!J36</f>
        <v>0</v>
      </c>
      <c r="AZ99" s="129">
        <f>'IO-100.1b - Cyklostezka -...'!F33</f>
        <v>0</v>
      </c>
      <c r="BA99" s="129">
        <f>'IO-100.1b - Cyklostezka -...'!F34</f>
        <v>0</v>
      </c>
      <c r="BB99" s="129">
        <f>'IO-100.1b - Cyklostezka -...'!F35</f>
        <v>0</v>
      </c>
      <c r="BC99" s="129">
        <f>'IO-100.1b - Cyklostezka -...'!F36</f>
        <v>0</v>
      </c>
      <c r="BD99" s="131">
        <f>'IO-100.1b - Cyklostezka -...'!F37</f>
        <v>0</v>
      </c>
      <c r="BE99" s="7"/>
      <c r="BT99" s="132" t="s">
        <v>83</v>
      </c>
      <c r="BV99" s="132" t="s">
        <v>77</v>
      </c>
      <c r="BW99" s="132" t="s">
        <v>97</v>
      </c>
      <c r="BX99" s="132" t="s">
        <v>5</v>
      </c>
      <c r="CL99" s="132" t="s">
        <v>1</v>
      </c>
      <c r="CM99" s="132" t="s">
        <v>85</v>
      </c>
    </row>
    <row r="100" s="7" customFormat="1" ht="24.75" customHeight="1">
      <c r="A100" s="120" t="s">
        <v>79</v>
      </c>
      <c r="B100" s="121"/>
      <c r="C100" s="122"/>
      <c r="D100" s="123" t="s">
        <v>98</v>
      </c>
      <c r="E100" s="123"/>
      <c r="F100" s="123"/>
      <c r="G100" s="123"/>
      <c r="H100" s="123"/>
      <c r="I100" s="124"/>
      <c r="J100" s="123" t="s">
        <v>99</v>
      </c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5">
        <f>'IO-100.1c - Cyklostezka -...'!J30</f>
        <v>0</v>
      </c>
      <c r="AH100" s="124"/>
      <c r="AI100" s="124"/>
      <c r="AJ100" s="124"/>
      <c r="AK100" s="124"/>
      <c r="AL100" s="124"/>
      <c r="AM100" s="124"/>
      <c r="AN100" s="125">
        <f>SUM(AG100,AT100)</f>
        <v>0</v>
      </c>
      <c r="AO100" s="124"/>
      <c r="AP100" s="124"/>
      <c r="AQ100" s="126" t="s">
        <v>82</v>
      </c>
      <c r="AR100" s="127"/>
      <c r="AS100" s="128">
        <v>0</v>
      </c>
      <c r="AT100" s="129">
        <f>ROUND(SUM(AV100:AW100),2)</f>
        <v>0</v>
      </c>
      <c r="AU100" s="130">
        <f>'IO-100.1c - Cyklostezka -...'!P123</f>
        <v>0</v>
      </c>
      <c r="AV100" s="129">
        <f>'IO-100.1c - Cyklostezka -...'!J33</f>
        <v>0</v>
      </c>
      <c r="AW100" s="129">
        <f>'IO-100.1c - Cyklostezka -...'!J34</f>
        <v>0</v>
      </c>
      <c r="AX100" s="129">
        <f>'IO-100.1c - Cyklostezka -...'!J35</f>
        <v>0</v>
      </c>
      <c r="AY100" s="129">
        <f>'IO-100.1c - Cyklostezka -...'!J36</f>
        <v>0</v>
      </c>
      <c r="AZ100" s="129">
        <f>'IO-100.1c - Cyklostezka -...'!F33</f>
        <v>0</v>
      </c>
      <c r="BA100" s="129">
        <f>'IO-100.1c - Cyklostezka -...'!F34</f>
        <v>0</v>
      </c>
      <c r="BB100" s="129">
        <f>'IO-100.1c - Cyklostezka -...'!F35</f>
        <v>0</v>
      </c>
      <c r="BC100" s="129">
        <f>'IO-100.1c - Cyklostezka -...'!F36</f>
        <v>0</v>
      </c>
      <c r="BD100" s="131">
        <f>'IO-100.1c - Cyklostezka -...'!F37</f>
        <v>0</v>
      </c>
      <c r="BE100" s="7"/>
      <c r="BT100" s="132" t="s">
        <v>83</v>
      </c>
      <c r="BV100" s="132" t="s">
        <v>77</v>
      </c>
      <c r="BW100" s="132" t="s">
        <v>100</v>
      </c>
      <c r="BX100" s="132" t="s">
        <v>5</v>
      </c>
      <c r="CL100" s="132" t="s">
        <v>1</v>
      </c>
      <c r="CM100" s="132" t="s">
        <v>85</v>
      </c>
    </row>
    <row r="101" s="7" customFormat="1" ht="37.5" customHeight="1">
      <c r="A101" s="120" t="s">
        <v>79</v>
      </c>
      <c r="B101" s="121"/>
      <c r="C101" s="122"/>
      <c r="D101" s="123" t="s">
        <v>101</v>
      </c>
      <c r="E101" s="123"/>
      <c r="F101" s="123"/>
      <c r="G101" s="123"/>
      <c r="H101" s="123"/>
      <c r="I101" s="124"/>
      <c r="J101" s="123" t="s">
        <v>102</v>
      </c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5">
        <f>'IO-100.1d - Cyklostezka -...'!J30</f>
        <v>0</v>
      </c>
      <c r="AH101" s="124"/>
      <c r="AI101" s="124"/>
      <c r="AJ101" s="124"/>
      <c r="AK101" s="124"/>
      <c r="AL101" s="124"/>
      <c r="AM101" s="124"/>
      <c r="AN101" s="125">
        <f>SUM(AG101,AT101)</f>
        <v>0</v>
      </c>
      <c r="AO101" s="124"/>
      <c r="AP101" s="124"/>
      <c r="AQ101" s="126" t="s">
        <v>82</v>
      </c>
      <c r="AR101" s="127"/>
      <c r="AS101" s="128">
        <v>0</v>
      </c>
      <c r="AT101" s="129">
        <f>ROUND(SUM(AV101:AW101),2)</f>
        <v>0</v>
      </c>
      <c r="AU101" s="130">
        <f>'IO-100.1d - Cyklostezka -...'!P121</f>
        <v>0</v>
      </c>
      <c r="AV101" s="129">
        <f>'IO-100.1d - Cyklostezka -...'!J33</f>
        <v>0</v>
      </c>
      <c r="AW101" s="129">
        <f>'IO-100.1d - Cyklostezka -...'!J34</f>
        <v>0</v>
      </c>
      <c r="AX101" s="129">
        <f>'IO-100.1d - Cyklostezka -...'!J35</f>
        <v>0</v>
      </c>
      <c r="AY101" s="129">
        <f>'IO-100.1d - Cyklostezka -...'!J36</f>
        <v>0</v>
      </c>
      <c r="AZ101" s="129">
        <f>'IO-100.1d - Cyklostezka -...'!F33</f>
        <v>0</v>
      </c>
      <c r="BA101" s="129">
        <f>'IO-100.1d - Cyklostezka -...'!F34</f>
        <v>0</v>
      </c>
      <c r="BB101" s="129">
        <f>'IO-100.1d - Cyklostezka -...'!F35</f>
        <v>0</v>
      </c>
      <c r="BC101" s="129">
        <f>'IO-100.1d - Cyklostezka -...'!F36</f>
        <v>0</v>
      </c>
      <c r="BD101" s="131">
        <f>'IO-100.1d - Cyklostezka -...'!F37</f>
        <v>0</v>
      </c>
      <c r="BE101" s="7"/>
      <c r="BT101" s="132" t="s">
        <v>83</v>
      </c>
      <c r="BV101" s="132" t="s">
        <v>77</v>
      </c>
      <c r="BW101" s="132" t="s">
        <v>103</v>
      </c>
      <c r="BX101" s="132" t="s">
        <v>5</v>
      </c>
      <c r="CL101" s="132" t="s">
        <v>1</v>
      </c>
      <c r="CM101" s="132" t="s">
        <v>85</v>
      </c>
    </row>
    <row r="102" s="7" customFormat="1" ht="24.75" customHeight="1">
      <c r="A102" s="120" t="s">
        <v>79</v>
      </c>
      <c r="B102" s="121"/>
      <c r="C102" s="122"/>
      <c r="D102" s="123" t="s">
        <v>104</v>
      </c>
      <c r="E102" s="123"/>
      <c r="F102" s="123"/>
      <c r="G102" s="123"/>
      <c r="H102" s="123"/>
      <c r="I102" s="124"/>
      <c r="J102" s="123" t="s">
        <v>105</v>
      </c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5">
        <f>'IO-100.2 - Cyklostezka - ...'!J30</f>
        <v>0</v>
      </c>
      <c r="AH102" s="124"/>
      <c r="AI102" s="124"/>
      <c r="AJ102" s="124"/>
      <c r="AK102" s="124"/>
      <c r="AL102" s="124"/>
      <c r="AM102" s="124"/>
      <c r="AN102" s="125">
        <f>SUM(AG102,AT102)</f>
        <v>0</v>
      </c>
      <c r="AO102" s="124"/>
      <c r="AP102" s="124"/>
      <c r="AQ102" s="126" t="s">
        <v>82</v>
      </c>
      <c r="AR102" s="127"/>
      <c r="AS102" s="128">
        <v>0</v>
      </c>
      <c r="AT102" s="129">
        <f>ROUND(SUM(AV102:AW102),2)</f>
        <v>0</v>
      </c>
      <c r="AU102" s="130">
        <f>'IO-100.2 - Cyklostezka - ...'!P126</f>
        <v>0</v>
      </c>
      <c r="AV102" s="129">
        <f>'IO-100.2 - Cyklostezka - ...'!J33</f>
        <v>0</v>
      </c>
      <c r="AW102" s="129">
        <f>'IO-100.2 - Cyklostezka - ...'!J34</f>
        <v>0</v>
      </c>
      <c r="AX102" s="129">
        <f>'IO-100.2 - Cyklostezka - ...'!J35</f>
        <v>0</v>
      </c>
      <c r="AY102" s="129">
        <f>'IO-100.2 - Cyklostezka - ...'!J36</f>
        <v>0</v>
      </c>
      <c r="AZ102" s="129">
        <f>'IO-100.2 - Cyklostezka - ...'!F33</f>
        <v>0</v>
      </c>
      <c r="BA102" s="129">
        <f>'IO-100.2 - Cyklostezka - ...'!F34</f>
        <v>0</v>
      </c>
      <c r="BB102" s="129">
        <f>'IO-100.2 - Cyklostezka - ...'!F35</f>
        <v>0</v>
      </c>
      <c r="BC102" s="129">
        <f>'IO-100.2 - Cyklostezka - ...'!F36</f>
        <v>0</v>
      </c>
      <c r="BD102" s="131">
        <f>'IO-100.2 - Cyklostezka - ...'!F37</f>
        <v>0</v>
      </c>
      <c r="BE102" s="7"/>
      <c r="BT102" s="132" t="s">
        <v>83</v>
      </c>
      <c r="BV102" s="132" t="s">
        <v>77</v>
      </c>
      <c r="BW102" s="132" t="s">
        <v>106</v>
      </c>
      <c r="BX102" s="132" t="s">
        <v>5</v>
      </c>
      <c r="CL102" s="132" t="s">
        <v>1</v>
      </c>
      <c r="CM102" s="132" t="s">
        <v>85</v>
      </c>
    </row>
    <row r="103" s="7" customFormat="1" ht="37.5" customHeight="1">
      <c r="A103" s="120" t="s">
        <v>79</v>
      </c>
      <c r="B103" s="121"/>
      <c r="C103" s="122"/>
      <c r="D103" s="123" t="s">
        <v>107</v>
      </c>
      <c r="E103" s="123"/>
      <c r="F103" s="123"/>
      <c r="G103" s="123"/>
      <c r="H103" s="123"/>
      <c r="I103" s="124"/>
      <c r="J103" s="123" t="s">
        <v>108</v>
      </c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5">
        <f>'IO-101.1 - Mobiliář a dro...'!J30</f>
        <v>0</v>
      </c>
      <c r="AH103" s="124"/>
      <c r="AI103" s="124"/>
      <c r="AJ103" s="124"/>
      <c r="AK103" s="124"/>
      <c r="AL103" s="124"/>
      <c r="AM103" s="124"/>
      <c r="AN103" s="125">
        <f>SUM(AG103,AT103)</f>
        <v>0</v>
      </c>
      <c r="AO103" s="124"/>
      <c r="AP103" s="124"/>
      <c r="AQ103" s="126" t="s">
        <v>82</v>
      </c>
      <c r="AR103" s="127"/>
      <c r="AS103" s="128">
        <v>0</v>
      </c>
      <c r="AT103" s="129">
        <f>ROUND(SUM(AV103:AW103),2)</f>
        <v>0</v>
      </c>
      <c r="AU103" s="130">
        <f>'IO-101.1 - Mobiliář a dro...'!P126</f>
        <v>0</v>
      </c>
      <c r="AV103" s="129">
        <f>'IO-101.1 - Mobiliář a dro...'!J33</f>
        <v>0</v>
      </c>
      <c r="AW103" s="129">
        <f>'IO-101.1 - Mobiliář a dro...'!J34</f>
        <v>0</v>
      </c>
      <c r="AX103" s="129">
        <f>'IO-101.1 - Mobiliář a dro...'!J35</f>
        <v>0</v>
      </c>
      <c r="AY103" s="129">
        <f>'IO-101.1 - Mobiliář a dro...'!J36</f>
        <v>0</v>
      </c>
      <c r="AZ103" s="129">
        <f>'IO-101.1 - Mobiliář a dro...'!F33</f>
        <v>0</v>
      </c>
      <c r="BA103" s="129">
        <f>'IO-101.1 - Mobiliář a dro...'!F34</f>
        <v>0</v>
      </c>
      <c r="BB103" s="129">
        <f>'IO-101.1 - Mobiliář a dro...'!F35</f>
        <v>0</v>
      </c>
      <c r="BC103" s="129">
        <f>'IO-101.1 - Mobiliář a dro...'!F36</f>
        <v>0</v>
      </c>
      <c r="BD103" s="131">
        <f>'IO-101.1 - Mobiliář a dro...'!F37</f>
        <v>0</v>
      </c>
      <c r="BE103" s="7"/>
      <c r="BT103" s="132" t="s">
        <v>83</v>
      </c>
      <c r="BV103" s="132" t="s">
        <v>77</v>
      </c>
      <c r="BW103" s="132" t="s">
        <v>109</v>
      </c>
      <c r="BX103" s="132" t="s">
        <v>5</v>
      </c>
      <c r="CL103" s="132" t="s">
        <v>1</v>
      </c>
      <c r="CM103" s="132" t="s">
        <v>85</v>
      </c>
    </row>
    <row r="104" s="7" customFormat="1" ht="24.75" customHeight="1">
      <c r="A104" s="120" t="s">
        <v>79</v>
      </c>
      <c r="B104" s="121"/>
      <c r="C104" s="122"/>
      <c r="D104" s="123" t="s">
        <v>110</v>
      </c>
      <c r="E104" s="123"/>
      <c r="F104" s="123"/>
      <c r="G104" s="123"/>
      <c r="H104" s="123"/>
      <c r="I104" s="124"/>
      <c r="J104" s="123" t="s">
        <v>111</v>
      </c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5">
        <f>'IO-101.2 - Mobiliář a dro...'!J30</f>
        <v>0</v>
      </c>
      <c r="AH104" s="124"/>
      <c r="AI104" s="124"/>
      <c r="AJ104" s="124"/>
      <c r="AK104" s="124"/>
      <c r="AL104" s="124"/>
      <c r="AM104" s="124"/>
      <c r="AN104" s="125">
        <f>SUM(AG104,AT104)</f>
        <v>0</v>
      </c>
      <c r="AO104" s="124"/>
      <c r="AP104" s="124"/>
      <c r="AQ104" s="126" t="s">
        <v>82</v>
      </c>
      <c r="AR104" s="127"/>
      <c r="AS104" s="133">
        <v>0</v>
      </c>
      <c r="AT104" s="134">
        <f>ROUND(SUM(AV104:AW104),2)</f>
        <v>0</v>
      </c>
      <c r="AU104" s="135">
        <f>'IO-101.2 - Mobiliář a dro...'!P126</f>
        <v>0</v>
      </c>
      <c r="AV104" s="134">
        <f>'IO-101.2 - Mobiliář a dro...'!J33</f>
        <v>0</v>
      </c>
      <c r="AW104" s="134">
        <f>'IO-101.2 - Mobiliář a dro...'!J34</f>
        <v>0</v>
      </c>
      <c r="AX104" s="134">
        <f>'IO-101.2 - Mobiliář a dro...'!J35</f>
        <v>0</v>
      </c>
      <c r="AY104" s="134">
        <f>'IO-101.2 - Mobiliář a dro...'!J36</f>
        <v>0</v>
      </c>
      <c r="AZ104" s="134">
        <f>'IO-101.2 - Mobiliář a dro...'!F33</f>
        <v>0</v>
      </c>
      <c r="BA104" s="134">
        <f>'IO-101.2 - Mobiliář a dro...'!F34</f>
        <v>0</v>
      </c>
      <c r="BB104" s="134">
        <f>'IO-101.2 - Mobiliář a dro...'!F35</f>
        <v>0</v>
      </c>
      <c r="BC104" s="134">
        <f>'IO-101.2 - Mobiliář a dro...'!F36</f>
        <v>0</v>
      </c>
      <c r="BD104" s="136">
        <f>'IO-101.2 - Mobiliář a dro...'!F37</f>
        <v>0</v>
      </c>
      <c r="BE104" s="7"/>
      <c r="BT104" s="132" t="s">
        <v>83</v>
      </c>
      <c r="BV104" s="132" t="s">
        <v>77</v>
      </c>
      <c r="BW104" s="132" t="s">
        <v>112</v>
      </c>
      <c r="BX104" s="132" t="s">
        <v>5</v>
      </c>
      <c r="CL104" s="132" t="s">
        <v>1</v>
      </c>
      <c r="CM104" s="132" t="s">
        <v>85</v>
      </c>
    </row>
    <row r="105" s="2" customFormat="1" ht="30" customHeight="1">
      <c r="A105" s="39"/>
      <c r="B105" s="40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5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="2" customFormat="1" ht="6.96" customHeight="1">
      <c r="A106" s="39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68"/>
      <c r="AI106" s="68"/>
      <c r="AJ106" s="68"/>
      <c r="AK106" s="68"/>
      <c r="AL106" s="68"/>
      <c r="AM106" s="68"/>
      <c r="AN106" s="68"/>
      <c r="AO106" s="68"/>
      <c r="AP106" s="68"/>
      <c r="AQ106" s="68"/>
      <c r="AR106" s="45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</sheetData>
  <sheetProtection sheet="1" formatColumns="0" formatRows="0" objects="1" scenarios="1" spinCount="100000" saltValue="CdNwhWdlHtHIrp/sG0efiHhfDS68nZ62iL6iS0InJvmD+czmFnRlWfsheIF4w+fkPCRpEvJcHsG8A5GPHNRI+Q==" hashValue="57f5fW83AHNDDGKzVkGKoNWrT6OvhxDPaQGTILC/FH2Oyxhh4EKauttXToLB+X9LNC7Bp+SmqNmO3dl6WUs7fQ==" algorithmName="SHA-512" password="CC35"/>
  <mergeCells count="78"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L85:AJ85"/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104:AM104"/>
    <mergeCell ref="AG96:AM96"/>
    <mergeCell ref="AG98:AM98"/>
    <mergeCell ref="AM87:AN87"/>
    <mergeCell ref="AM89:AP89"/>
    <mergeCell ref="AM90:AP90"/>
    <mergeCell ref="AN104:AP104"/>
    <mergeCell ref="AN103:AP103"/>
    <mergeCell ref="AN97:AP97"/>
    <mergeCell ref="AN92:AP92"/>
    <mergeCell ref="AN102:AP102"/>
    <mergeCell ref="AN101:AP101"/>
    <mergeCell ref="AN96:AP96"/>
    <mergeCell ref="AN100:AP100"/>
    <mergeCell ref="AN98:AP98"/>
    <mergeCell ref="AN99:AP99"/>
    <mergeCell ref="AN95:AP95"/>
    <mergeCell ref="AS89:AT91"/>
    <mergeCell ref="AG94:AM94"/>
    <mergeCell ref="AN94:AP94"/>
  </mergeCells>
  <hyperlinks>
    <hyperlink ref="A95" location="'IO-000.1 - Vedlejší rozpo...'!C2" display="/"/>
    <hyperlink ref="A96" location="'IO-000.2 - Vedlejší rozpo...'!C2" display="/"/>
    <hyperlink ref="A97" location="'IO-100.1 - Cyklostezka - ...'!C2" display="/"/>
    <hyperlink ref="A98" location="'IO-100.1a - Cyklostezka -...'!C2" display="/"/>
    <hyperlink ref="A99" location="'IO-100.1b - Cyklostezka -...'!C2" display="/"/>
    <hyperlink ref="A100" location="'IO-100.1c - Cyklostezka -...'!C2" display="/"/>
    <hyperlink ref="A101" location="'IO-100.1d - Cyklostezka -...'!C2" display="/"/>
    <hyperlink ref="A102" location="'IO-100.2 - Cyklostezka - ...'!C2" display="/"/>
    <hyperlink ref="A103" location="'IO-101.1 - Mobiliář a dro...'!C2" display="/"/>
    <hyperlink ref="A104" location="'IO-101.2 - Mobiliář a dro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115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ROUND(J123,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ROUND((SUM(BE123:BE240)),  2)</f>
        <v>0</v>
      </c>
      <c r="G33" s="39"/>
      <c r="H33" s="39"/>
      <c r="I33" s="156">
        <v>0.20999999999999999</v>
      </c>
      <c r="J33" s="155">
        <f>ROUND(((SUM(BE123:BE240))*I33),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ROUND((SUM(BF123:BF240)),  2)</f>
        <v>0</v>
      </c>
      <c r="G34" s="39"/>
      <c r="H34" s="39"/>
      <c r="I34" s="156">
        <v>0.14999999999999999</v>
      </c>
      <c r="J34" s="155">
        <f>ROUND(((SUM(BF123:BF240))*I34),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ROUND((SUM(BG123:BG240)),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ROUND((SUM(BH123:BH240)),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ROUND((SUM(BI123:BI240)),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IO-000.1 - Vedlejší rozpočtové náklady - úsek s vyloučeným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J123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121</v>
      </c>
      <c r="E97" s="183"/>
      <c r="F97" s="183"/>
      <c r="G97" s="183"/>
      <c r="H97" s="183"/>
      <c r="I97" s="183"/>
      <c r="J97" s="184">
        <f>J124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122</v>
      </c>
      <c r="E98" s="189"/>
      <c r="F98" s="189"/>
      <c r="G98" s="189"/>
      <c r="H98" s="189"/>
      <c r="I98" s="189"/>
      <c r="J98" s="190">
        <f>J125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123</v>
      </c>
      <c r="E99" s="189"/>
      <c r="F99" s="189"/>
      <c r="G99" s="189"/>
      <c r="H99" s="189"/>
      <c r="I99" s="189"/>
      <c r="J99" s="190">
        <f>J171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124</v>
      </c>
      <c r="E100" s="189"/>
      <c r="F100" s="189"/>
      <c r="G100" s="189"/>
      <c r="H100" s="189"/>
      <c r="I100" s="189"/>
      <c r="J100" s="190">
        <f>J185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125</v>
      </c>
      <c r="E101" s="189"/>
      <c r="F101" s="189"/>
      <c r="G101" s="189"/>
      <c r="H101" s="189"/>
      <c r="I101" s="189"/>
      <c r="J101" s="190">
        <f>J197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126</v>
      </c>
      <c r="E102" s="189"/>
      <c r="F102" s="189"/>
      <c r="G102" s="189"/>
      <c r="H102" s="189"/>
      <c r="I102" s="189"/>
      <c r="J102" s="190">
        <f>J205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127</v>
      </c>
      <c r="E103" s="189"/>
      <c r="F103" s="189"/>
      <c r="G103" s="189"/>
      <c r="H103" s="189"/>
      <c r="I103" s="189"/>
      <c r="J103" s="190">
        <f>J216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9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6.96" customHeight="1">
      <c r="A105" s="39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9" s="2" customFormat="1" ht="6.96" customHeight="1">
      <c r="A109" s="3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24.96" customHeight="1">
      <c r="A110" s="39"/>
      <c r="B110" s="40"/>
      <c r="C110" s="24" t="s">
        <v>128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16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175" t="str">
        <f>E7</f>
        <v>Tovačov – Ivaň, výstavba cyklostezky</v>
      </c>
      <c r="F113" s="33"/>
      <c r="G113" s="33"/>
      <c r="H113" s="33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114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30" customHeight="1">
      <c r="A115" s="39"/>
      <c r="B115" s="40"/>
      <c r="C115" s="41"/>
      <c r="D115" s="41"/>
      <c r="E115" s="77" t="str">
        <f>E9</f>
        <v>IO-000.1 - Vedlejší rozpočtové náklady - úsek s vyloučeným provozem motorových vozidel</v>
      </c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20</v>
      </c>
      <c r="D117" s="41"/>
      <c r="E117" s="41"/>
      <c r="F117" s="28" t="str">
        <f>F12</f>
        <v xml:space="preserve"> </v>
      </c>
      <c r="G117" s="41"/>
      <c r="H117" s="41"/>
      <c r="I117" s="33" t="s">
        <v>22</v>
      </c>
      <c r="J117" s="80" t="str">
        <f>IF(J12="","",J12)</f>
        <v>20. 3. 2023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24</v>
      </c>
      <c r="D119" s="41"/>
      <c r="E119" s="41"/>
      <c r="F119" s="28" t="str">
        <f>E15</f>
        <v>Město Tovačov</v>
      </c>
      <c r="G119" s="41"/>
      <c r="H119" s="41"/>
      <c r="I119" s="33" t="s">
        <v>30</v>
      </c>
      <c r="J119" s="37" t="str">
        <f>E21</f>
        <v>Ing. Lukáš Barteček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28</v>
      </c>
      <c r="D120" s="41"/>
      <c r="E120" s="41"/>
      <c r="F120" s="28" t="str">
        <f>IF(E18="","",E18)</f>
        <v>Vyplň údaj</v>
      </c>
      <c r="G120" s="41"/>
      <c r="H120" s="41"/>
      <c r="I120" s="33" t="s">
        <v>33</v>
      </c>
      <c r="J120" s="37" t="str">
        <f>E24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0.32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11" customFormat="1" ht="29.28" customHeight="1">
      <c r="A122" s="192"/>
      <c r="B122" s="193"/>
      <c r="C122" s="194" t="s">
        <v>129</v>
      </c>
      <c r="D122" s="195" t="s">
        <v>60</v>
      </c>
      <c r="E122" s="195" t="s">
        <v>56</v>
      </c>
      <c r="F122" s="195" t="s">
        <v>57</v>
      </c>
      <c r="G122" s="195" t="s">
        <v>130</v>
      </c>
      <c r="H122" s="195" t="s">
        <v>131</v>
      </c>
      <c r="I122" s="195" t="s">
        <v>132</v>
      </c>
      <c r="J122" s="195" t="s">
        <v>118</v>
      </c>
      <c r="K122" s="196" t="s">
        <v>133</v>
      </c>
      <c r="L122" s="197"/>
      <c r="M122" s="101" t="s">
        <v>1</v>
      </c>
      <c r="N122" s="102" t="s">
        <v>39</v>
      </c>
      <c r="O122" s="102" t="s">
        <v>134</v>
      </c>
      <c r="P122" s="102" t="s">
        <v>135</v>
      </c>
      <c r="Q122" s="102" t="s">
        <v>136</v>
      </c>
      <c r="R122" s="102" t="s">
        <v>137</v>
      </c>
      <c r="S122" s="102" t="s">
        <v>138</v>
      </c>
      <c r="T122" s="103" t="s">
        <v>139</v>
      </c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</row>
    <row r="123" s="2" customFormat="1" ht="22.8" customHeight="1">
      <c r="A123" s="39"/>
      <c r="B123" s="40"/>
      <c r="C123" s="108" t="s">
        <v>140</v>
      </c>
      <c r="D123" s="41"/>
      <c r="E123" s="41"/>
      <c r="F123" s="41"/>
      <c r="G123" s="41"/>
      <c r="H123" s="41"/>
      <c r="I123" s="41"/>
      <c r="J123" s="198">
        <f>BK123</f>
        <v>0</v>
      </c>
      <c r="K123" s="41"/>
      <c r="L123" s="45"/>
      <c r="M123" s="104"/>
      <c r="N123" s="199"/>
      <c r="O123" s="105"/>
      <c r="P123" s="200">
        <f>P124</f>
        <v>0</v>
      </c>
      <c r="Q123" s="105"/>
      <c r="R123" s="200">
        <f>R124</f>
        <v>0</v>
      </c>
      <c r="S123" s="105"/>
      <c r="T123" s="201">
        <f>T124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74</v>
      </c>
      <c r="AU123" s="18" t="s">
        <v>120</v>
      </c>
      <c r="BK123" s="202">
        <f>BK124</f>
        <v>0</v>
      </c>
    </row>
    <row r="124" s="12" customFormat="1" ht="25.92" customHeight="1">
      <c r="A124" s="12"/>
      <c r="B124" s="203"/>
      <c r="C124" s="204"/>
      <c r="D124" s="205" t="s">
        <v>74</v>
      </c>
      <c r="E124" s="206" t="s">
        <v>141</v>
      </c>
      <c r="F124" s="206" t="s">
        <v>142</v>
      </c>
      <c r="G124" s="204"/>
      <c r="H124" s="204"/>
      <c r="I124" s="207"/>
      <c r="J124" s="208">
        <f>BK124</f>
        <v>0</v>
      </c>
      <c r="K124" s="204"/>
      <c r="L124" s="209"/>
      <c r="M124" s="210"/>
      <c r="N124" s="211"/>
      <c r="O124" s="211"/>
      <c r="P124" s="212">
        <f>P125+P171+P185+P197+P205+P216</f>
        <v>0</v>
      </c>
      <c r="Q124" s="211"/>
      <c r="R124" s="212">
        <f>R125+R171+R185+R197+R205+R216</f>
        <v>0</v>
      </c>
      <c r="S124" s="211"/>
      <c r="T124" s="213">
        <f>T125+T171+T185+T197+T205+T216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4" t="s">
        <v>143</v>
      </c>
      <c r="AT124" s="215" t="s">
        <v>74</v>
      </c>
      <c r="AU124" s="215" t="s">
        <v>75</v>
      </c>
      <c r="AY124" s="214" t="s">
        <v>144</v>
      </c>
      <c r="BK124" s="216">
        <f>BK125+BK171+BK185+BK197+BK205+BK216</f>
        <v>0</v>
      </c>
    </row>
    <row r="125" s="12" customFormat="1" ht="22.8" customHeight="1">
      <c r="A125" s="12"/>
      <c r="B125" s="203"/>
      <c r="C125" s="204"/>
      <c r="D125" s="205" t="s">
        <v>74</v>
      </c>
      <c r="E125" s="217" t="s">
        <v>145</v>
      </c>
      <c r="F125" s="217" t="s">
        <v>146</v>
      </c>
      <c r="G125" s="204"/>
      <c r="H125" s="204"/>
      <c r="I125" s="207"/>
      <c r="J125" s="218">
        <f>BK125</f>
        <v>0</v>
      </c>
      <c r="K125" s="204"/>
      <c r="L125" s="209"/>
      <c r="M125" s="210"/>
      <c r="N125" s="211"/>
      <c r="O125" s="211"/>
      <c r="P125" s="212">
        <f>SUM(P126:P170)</f>
        <v>0</v>
      </c>
      <c r="Q125" s="211"/>
      <c r="R125" s="212">
        <f>SUM(R126:R170)</f>
        <v>0</v>
      </c>
      <c r="S125" s="211"/>
      <c r="T125" s="213">
        <f>SUM(T126:T170)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4" t="s">
        <v>143</v>
      </c>
      <c r="AT125" s="215" t="s">
        <v>74</v>
      </c>
      <c r="AU125" s="215" t="s">
        <v>83</v>
      </c>
      <c r="AY125" s="214" t="s">
        <v>144</v>
      </c>
      <c r="BK125" s="216">
        <f>SUM(BK126:BK170)</f>
        <v>0</v>
      </c>
    </row>
    <row r="126" s="2" customFormat="1" ht="16.5" customHeight="1">
      <c r="A126" s="39"/>
      <c r="B126" s="40"/>
      <c r="C126" s="219" t="s">
        <v>83</v>
      </c>
      <c r="D126" s="219" t="s">
        <v>147</v>
      </c>
      <c r="E126" s="220" t="s">
        <v>148</v>
      </c>
      <c r="F126" s="221" t="s">
        <v>149</v>
      </c>
      <c r="G126" s="222" t="s">
        <v>150</v>
      </c>
      <c r="H126" s="223">
        <v>0.89000000000000001</v>
      </c>
      <c r="I126" s="224"/>
      <c r="J126" s="225">
        <f>ROUND(I126*H126,2)</f>
        <v>0</v>
      </c>
      <c r="K126" s="221" t="s">
        <v>151</v>
      </c>
      <c r="L126" s="45"/>
      <c r="M126" s="226" t="s">
        <v>1</v>
      </c>
      <c r="N126" s="227" t="s">
        <v>40</v>
      </c>
      <c r="O126" s="92"/>
      <c r="P126" s="228">
        <f>O126*H126</f>
        <v>0</v>
      </c>
      <c r="Q126" s="228">
        <v>0</v>
      </c>
      <c r="R126" s="228">
        <f>Q126*H126</f>
        <v>0</v>
      </c>
      <c r="S126" s="228">
        <v>0</v>
      </c>
      <c r="T126" s="22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0" t="s">
        <v>152</v>
      </c>
      <c r="AT126" s="230" t="s">
        <v>147</v>
      </c>
      <c r="AU126" s="230" t="s">
        <v>85</v>
      </c>
      <c r="AY126" s="18" t="s">
        <v>144</v>
      </c>
      <c r="BE126" s="231">
        <f>IF(N126="základní",J126,0)</f>
        <v>0</v>
      </c>
      <c r="BF126" s="231">
        <f>IF(N126="snížená",J126,0)</f>
        <v>0</v>
      </c>
      <c r="BG126" s="231">
        <f>IF(N126="zákl. přenesená",J126,0)</f>
        <v>0</v>
      </c>
      <c r="BH126" s="231">
        <f>IF(N126="sníž. přenesená",J126,0)</f>
        <v>0</v>
      </c>
      <c r="BI126" s="231">
        <f>IF(N126="nulová",J126,0)</f>
        <v>0</v>
      </c>
      <c r="BJ126" s="18" t="s">
        <v>83</v>
      </c>
      <c r="BK126" s="231">
        <f>ROUND(I126*H126,2)</f>
        <v>0</v>
      </c>
      <c r="BL126" s="18" t="s">
        <v>152</v>
      </c>
      <c r="BM126" s="230" t="s">
        <v>153</v>
      </c>
    </row>
    <row r="127" s="2" customFormat="1">
      <c r="A127" s="39"/>
      <c r="B127" s="40"/>
      <c r="C127" s="41"/>
      <c r="D127" s="232" t="s">
        <v>154</v>
      </c>
      <c r="E127" s="41"/>
      <c r="F127" s="233" t="s">
        <v>149</v>
      </c>
      <c r="G127" s="41"/>
      <c r="H127" s="41"/>
      <c r="I127" s="234"/>
      <c r="J127" s="41"/>
      <c r="K127" s="41"/>
      <c r="L127" s="45"/>
      <c r="M127" s="235"/>
      <c r="N127" s="236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154</v>
      </c>
      <c r="AU127" s="18" t="s">
        <v>85</v>
      </c>
    </row>
    <row r="128" s="2" customFormat="1">
      <c r="A128" s="39"/>
      <c r="B128" s="40"/>
      <c r="C128" s="41"/>
      <c r="D128" s="237" t="s">
        <v>155</v>
      </c>
      <c r="E128" s="41"/>
      <c r="F128" s="238" t="s">
        <v>156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155</v>
      </c>
      <c r="AU128" s="18" t="s">
        <v>85</v>
      </c>
    </row>
    <row r="129" s="13" customFormat="1">
      <c r="A129" s="13"/>
      <c r="B129" s="239"/>
      <c r="C129" s="240"/>
      <c r="D129" s="232" t="s">
        <v>157</v>
      </c>
      <c r="E129" s="241" t="s">
        <v>1</v>
      </c>
      <c r="F129" s="242" t="s">
        <v>158</v>
      </c>
      <c r="G129" s="240"/>
      <c r="H129" s="241" t="s">
        <v>1</v>
      </c>
      <c r="I129" s="243"/>
      <c r="J129" s="240"/>
      <c r="K129" s="240"/>
      <c r="L129" s="244"/>
      <c r="M129" s="245"/>
      <c r="N129" s="246"/>
      <c r="O129" s="246"/>
      <c r="P129" s="246"/>
      <c r="Q129" s="246"/>
      <c r="R129" s="246"/>
      <c r="S129" s="246"/>
      <c r="T129" s="247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8" t="s">
        <v>157</v>
      </c>
      <c r="AU129" s="248" t="s">
        <v>85</v>
      </c>
      <c r="AV129" s="13" t="s">
        <v>83</v>
      </c>
      <c r="AW129" s="13" t="s">
        <v>32</v>
      </c>
      <c r="AX129" s="13" t="s">
        <v>75</v>
      </c>
      <c r="AY129" s="248" t="s">
        <v>144</v>
      </c>
    </row>
    <row r="130" s="13" customFormat="1">
      <c r="A130" s="13"/>
      <c r="B130" s="239"/>
      <c r="C130" s="240"/>
      <c r="D130" s="232" t="s">
        <v>157</v>
      </c>
      <c r="E130" s="241" t="s">
        <v>1</v>
      </c>
      <c r="F130" s="242" t="s">
        <v>159</v>
      </c>
      <c r="G130" s="240"/>
      <c r="H130" s="241" t="s">
        <v>1</v>
      </c>
      <c r="I130" s="243"/>
      <c r="J130" s="240"/>
      <c r="K130" s="240"/>
      <c r="L130" s="244"/>
      <c r="M130" s="245"/>
      <c r="N130" s="246"/>
      <c r="O130" s="246"/>
      <c r="P130" s="246"/>
      <c r="Q130" s="246"/>
      <c r="R130" s="246"/>
      <c r="S130" s="246"/>
      <c r="T130" s="247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8" t="s">
        <v>157</v>
      </c>
      <c r="AU130" s="248" t="s">
        <v>85</v>
      </c>
      <c r="AV130" s="13" t="s">
        <v>83</v>
      </c>
      <c r="AW130" s="13" t="s">
        <v>32</v>
      </c>
      <c r="AX130" s="13" t="s">
        <v>75</v>
      </c>
      <c r="AY130" s="248" t="s">
        <v>144</v>
      </c>
    </row>
    <row r="131" s="13" customFormat="1">
      <c r="A131" s="13"/>
      <c r="B131" s="239"/>
      <c r="C131" s="240"/>
      <c r="D131" s="232" t="s">
        <v>157</v>
      </c>
      <c r="E131" s="241" t="s">
        <v>1</v>
      </c>
      <c r="F131" s="242" t="s">
        <v>160</v>
      </c>
      <c r="G131" s="240"/>
      <c r="H131" s="241" t="s">
        <v>1</v>
      </c>
      <c r="I131" s="243"/>
      <c r="J131" s="240"/>
      <c r="K131" s="240"/>
      <c r="L131" s="244"/>
      <c r="M131" s="245"/>
      <c r="N131" s="246"/>
      <c r="O131" s="246"/>
      <c r="P131" s="246"/>
      <c r="Q131" s="246"/>
      <c r="R131" s="246"/>
      <c r="S131" s="246"/>
      <c r="T131" s="247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8" t="s">
        <v>157</v>
      </c>
      <c r="AU131" s="248" t="s">
        <v>85</v>
      </c>
      <c r="AV131" s="13" t="s">
        <v>83</v>
      </c>
      <c r="AW131" s="13" t="s">
        <v>32</v>
      </c>
      <c r="AX131" s="13" t="s">
        <v>75</v>
      </c>
      <c r="AY131" s="248" t="s">
        <v>144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83</v>
      </c>
      <c r="G132" s="250"/>
      <c r="H132" s="253">
        <v>1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14" customFormat="1">
      <c r="A133" s="14"/>
      <c r="B133" s="249"/>
      <c r="C133" s="250"/>
      <c r="D133" s="232" t="s">
        <v>157</v>
      </c>
      <c r="E133" s="250"/>
      <c r="F133" s="252" t="s">
        <v>161</v>
      </c>
      <c r="G133" s="250"/>
      <c r="H133" s="253">
        <v>0.89000000000000001</v>
      </c>
      <c r="I133" s="254"/>
      <c r="J133" s="250"/>
      <c r="K133" s="250"/>
      <c r="L133" s="255"/>
      <c r="M133" s="256"/>
      <c r="N133" s="257"/>
      <c r="O133" s="257"/>
      <c r="P133" s="257"/>
      <c r="Q133" s="257"/>
      <c r="R133" s="257"/>
      <c r="S133" s="257"/>
      <c r="T133" s="258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9" t="s">
        <v>157</v>
      </c>
      <c r="AU133" s="259" t="s">
        <v>85</v>
      </c>
      <c r="AV133" s="14" t="s">
        <v>85</v>
      </c>
      <c r="AW133" s="14" t="s">
        <v>4</v>
      </c>
      <c r="AX133" s="14" t="s">
        <v>83</v>
      </c>
      <c r="AY133" s="259" t="s">
        <v>144</v>
      </c>
    </row>
    <row r="134" s="2" customFormat="1" ht="21.75" customHeight="1">
      <c r="A134" s="39"/>
      <c r="B134" s="40"/>
      <c r="C134" s="219" t="s">
        <v>85</v>
      </c>
      <c r="D134" s="219" t="s">
        <v>147</v>
      </c>
      <c r="E134" s="220" t="s">
        <v>162</v>
      </c>
      <c r="F134" s="221" t="s">
        <v>163</v>
      </c>
      <c r="G134" s="222" t="s">
        <v>150</v>
      </c>
      <c r="H134" s="223">
        <v>0.89000000000000001</v>
      </c>
      <c r="I134" s="224"/>
      <c r="J134" s="225">
        <f>ROUND(I134*H134,2)</f>
        <v>0</v>
      </c>
      <c r="K134" s="221" t="s">
        <v>151</v>
      </c>
      <c r="L134" s="45"/>
      <c r="M134" s="226" t="s">
        <v>1</v>
      </c>
      <c r="N134" s="227" t="s">
        <v>40</v>
      </c>
      <c r="O134" s="92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0" t="s">
        <v>152</v>
      </c>
      <c r="AT134" s="230" t="s">
        <v>147</v>
      </c>
      <c r="AU134" s="230" t="s">
        <v>85</v>
      </c>
      <c r="AY134" s="18" t="s">
        <v>144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8" t="s">
        <v>83</v>
      </c>
      <c r="BK134" s="231">
        <f>ROUND(I134*H134,2)</f>
        <v>0</v>
      </c>
      <c r="BL134" s="18" t="s">
        <v>152</v>
      </c>
      <c r="BM134" s="230" t="s">
        <v>164</v>
      </c>
    </row>
    <row r="135" s="2" customFormat="1">
      <c r="A135" s="39"/>
      <c r="B135" s="40"/>
      <c r="C135" s="41"/>
      <c r="D135" s="232" t="s">
        <v>154</v>
      </c>
      <c r="E135" s="41"/>
      <c r="F135" s="233" t="s">
        <v>163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154</v>
      </c>
      <c r="AU135" s="18" t="s">
        <v>85</v>
      </c>
    </row>
    <row r="136" s="2" customFormat="1">
      <c r="A136" s="39"/>
      <c r="B136" s="40"/>
      <c r="C136" s="41"/>
      <c r="D136" s="237" t="s">
        <v>155</v>
      </c>
      <c r="E136" s="41"/>
      <c r="F136" s="238" t="s">
        <v>165</v>
      </c>
      <c r="G136" s="41"/>
      <c r="H136" s="41"/>
      <c r="I136" s="234"/>
      <c r="J136" s="41"/>
      <c r="K136" s="41"/>
      <c r="L136" s="45"/>
      <c r="M136" s="235"/>
      <c r="N136" s="236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155</v>
      </c>
      <c r="AU136" s="18" t="s">
        <v>85</v>
      </c>
    </row>
    <row r="137" s="14" customFormat="1">
      <c r="A137" s="14"/>
      <c r="B137" s="249"/>
      <c r="C137" s="250"/>
      <c r="D137" s="232" t="s">
        <v>157</v>
      </c>
      <c r="E137" s="250"/>
      <c r="F137" s="252" t="s">
        <v>161</v>
      </c>
      <c r="G137" s="250"/>
      <c r="H137" s="253">
        <v>0.89000000000000001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157</v>
      </c>
      <c r="AU137" s="259" t="s">
        <v>85</v>
      </c>
      <c r="AV137" s="14" t="s">
        <v>85</v>
      </c>
      <c r="AW137" s="14" t="s">
        <v>4</v>
      </c>
      <c r="AX137" s="14" t="s">
        <v>83</v>
      </c>
      <c r="AY137" s="259" t="s">
        <v>144</v>
      </c>
    </row>
    <row r="138" s="2" customFormat="1" ht="16.5" customHeight="1">
      <c r="A138" s="39"/>
      <c r="B138" s="40"/>
      <c r="C138" s="219" t="s">
        <v>166</v>
      </c>
      <c r="D138" s="219" t="s">
        <v>147</v>
      </c>
      <c r="E138" s="220" t="s">
        <v>167</v>
      </c>
      <c r="F138" s="221" t="s">
        <v>168</v>
      </c>
      <c r="G138" s="222" t="s">
        <v>150</v>
      </c>
      <c r="H138" s="223">
        <v>0.89000000000000001</v>
      </c>
      <c r="I138" s="224"/>
      <c r="J138" s="225">
        <f>ROUND(I138*H138,2)</f>
        <v>0</v>
      </c>
      <c r="K138" s="221" t="s">
        <v>151</v>
      </c>
      <c r="L138" s="45"/>
      <c r="M138" s="226" t="s">
        <v>1</v>
      </c>
      <c r="N138" s="227" t="s">
        <v>40</v>
      </c>
      <c r="O138" s="92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0" t="s">
        <v>152</v>
      </c>
      <c r="AT138" s="230" t="s">
        <v>147</v>
      </c>
      <c r="AU138" s="230" t="s">
        <v>85</v>
      </c>
      <c r="AY138" s="18" t="s">
        <v>144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8" t="s">
        <v>83</v>
      </c>
      <c r="BK138" s="231">
        <f>ROUND(I138*H138,2)</f>
        <v>0</v>
      </c>
      <c r="BL138" s="18" t="s">
        <v>152</v>
      </c>
      <c r="BM138" s="230" t="s">
        <v>169</v>
      </c>
    </row>
    <row r="139" s="2" customFormat="1">
      <c r="A139" s="39"/>
      <c r="B139" s="40"/>
      <c r="C139" s="41"/>
      <c r="D139" s="232" t="s">
        <v>154</v>
      </c>
      <c r="E139" s="41"/>
      <c r="F139" s="233" t="s">
        <v>168</v>
      </c>
      <c r="G139" s="41"/>
      <c r="H139" s="41"/>
      <c r="I139" s="234"/>
      <c r="J139" s="41"/>
      <c r="K139" s="41"/>
      <c r="L139" s="45"/>
      <c r="M139" s="235"/>
      <c r="N139" s="236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154</v>
      </c>
      <c r="AU139" s="18" t="s">
        <v>85</v>
      </c>
    </row>
    <row r="140" s="2" customFormat="1">
      <c r="A140" s="39"/>
      <c r="B140" s="40"/>
      <c r="C140" s="41"/>
      <c r="D140" s="237" t="s">
        <v>155</v>
      </c>
      <c r="E140" s="41"/>
      <c r="F140" s="238" t="s">
        <v>170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155</v>
      </c>
      <c r="AU140" s="18" t="s">
        <v>85</v>
      </c>
    </row>
    <row r="141" s="13" customFormat="1">
      <c r="A141" s="13"/>
      <c r="B141" s="239"/>
      <c r="C141" s="240"/>
      <c r="D141" s="232" t="s">
        <v>157</v>
      </c>
      <c r="E141" s="241" t="s">
        <v>1</v>
      </c>
      <c r="F141" s="242" t="s">
        <v>171</v>
      </c>
      <c r="G141" s="240"/>
      <c r="H141" s="241" t="s">
        <v>1</v>
      </c>
      <c r="I141" s="243"/>
      <c r="J141" s="240"/>
      <c r="K141" s="240"/>
      <c r="L141" s="244"/>
      <c r="M141" s="245"/>
      <c r="N141" s="246"/>
      <c r="O141" s="246"/>
      <c r="P141" s="246"/>
      <c r="Q141" s="246"/>
      <c r="R141" s="246"/>
      <c r="S141" s="246"/>
      <c r="T141" s="24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8" t="s">
        <v>157</v>
      </c>
      <c r="AU141" s="248" t="s">
        <v>85</v>
      </c>
      <c r="AV141" s="13" t="s">
        <v>83</v>
      </c>
      <c r="AW141" s="13" t="s">
        <v>32</v>
      </c>
      <c r="AX141" s="13" t="s">
        <v>75</v>
      </c>
      <c r="AY141" s="248" t="s">
        <v>144</v>
      </c>
    </row>
    <row r="142" s="13" customFormat="1">
      <c r="A142" s="13"/>
      <c r="B142" s="239"/>
      <c r="C142" s="240"/>
      <c r="D142" s="232" t="s">
        <v>157</v>
      </c>
      <c r="E142" s="241" t="s">
        <v>1</v>
      </c>
      <c r="F142" s="242" t="s">
        <v>172</v>
      </c>
      <c r="G142" s="240"/>
      <c r="H142" s="241" t="s">
        <v>1</v>
      </c>
      <c r="I142" s="243"/>
      <c r="J142" s="240"/>
      <c r="K142" s="240"/>
      <c r="L142" s="244"/>
      <c r="M142" s="245"/>
      <c r="N142" s="246"/>
      <c r="O142" s="246"/>
      <c r="P142" s="246"/>
      <c r="Q142" s="246"/>
      <c r="R142" s="246"/>
      <c r="S142" s="246"/>
      <c r="T142" s="247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8" t="s">
        <v>157</v>
      </c>
      <c r="AU142" s="248" t="s">
        <v>85</v>
      </c>
      <c r="AV142" s="13" t="s">
        <v>83</v>
      </c>
      <c r="AW142" s="13" t="s">
        <v>32</v>
      </c>
      <c r="AX142" s="13" t="s">
        <v>75</v>
      </c>
      <c r="AY142" s="248" t="s">
        <v>144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83</v>
      </c>
      <c r="G143" s="250"/>
      <c r="H143" s="253">
        <v>1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83</v>
      </c>
      <c r="AY143" s="259" t="s">
        <v>144</v>
      </c>
    </row>
    <row r="144" s="14" customFormat="1">
      <c r="A144" s="14"/>
      <c r="B144" s="249"/>
      <c r="C144" s="250"/>
      <c r="D144" s="232" t="s">
        <v>157</v>
      </c>
      <c r="E144" s="250"/>
      <c r="F144" s="252" t="s">
        <v>161</v>
      </c>
      <c r="G144" s="250"/>
      <c r="H144" s="253">
        <v>0.89000000000000001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4</v>
      </c>
      <c r="AX144" s="14" t="s">
        <v>83</v>
      </c>
      <c r="AY144" s="259" t="s">
        <v>144</v>
      </c>
    </row>
    <row r="145" s="2" customFormat="1" ht="16.5" customHeight="1">
      <c r="A145" s="39"/>
      <c r="B145" s="40"/>
      <c r="C145" s="219" t="s">
        <v>173</v>
      </c>
      <c r="D145" s="219" t="s">
        <v>147</v>
      </c>
      <c r="E145" s="220" t="s">
        <v>174</v>
      </c>
      <c r="F145" s="221" t="s">
        <v>175</v>
      </c>
      <c r="G145" s="222" t="s">
        <v>150</v>
      </c>
      <c r="H145" s="223">
        <v>0.89000000000000001</v>
      </c>
      <c r="I145" s="224"/>
      <c r="J145" s="225">
        <f>ROUND(I145*H145,2)</f>
        <v>0</v>
      </c>
      <c r="K145" s="221" t="s">
        <v>151</v>
      </c>
      <c r="L145" s="45"/>
      <c r="M145" s="226" t="s">
        <v>1</v>
      </c>
      <c r="N145" s="227" t="s">
        <v>40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152</v>
      </c>
      <c r="AT145" s="230" t="s">
        <v>147</v>
      </c>
      <c r="AU145" s="230" t="s">
        <v>85</v>
      </c>
      <c r="AY145" s="18" t="s">
        <v>144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83</v>
      </c>
      <c r="BK145" s="231">
        <f>ROUND(I145*H145,2)</f>
        <v>0</v>
      </c>
      <c r="BL145" s="18" t="s">
        <v>152</v>
      </c>
      <c r="BM145" s="230" t="s">
        <v>176</v>
      </c>
    </row>
    <row r="146" s="2" customFormat="1">
      <c r="A146" s="39"/>
      <c r="B146" s="40"/>
      <c r="C146" s="41"/>
      <c r="D146" s="232" t="s">
        <v>154</v>
      </c>
      <c r="E146" s="41"/>
      <c r="F146" s="233" t="s">
        <v>175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154</v>
      </c>
      <c r="AU146" s="18" t="s">
        <v>85</v>
      </c>
    </row>
    <row r="147" s="2" customFormat="1">
      <c r="A147" s="39"/>
      <c r="B147" s="40"/>
      <c r="C147" s="41"/>
      <c r="D147" s="237" t="s">
        <v>155</v>
      </c>
      <c r="E147" s="41"/>
      <c r="F147" s="238" t="s">
        <v>177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155</v>
      </c>
      <c r="AU147" s="18" t="s">
        <v>85</v>
      </c>
    </row>
    <row r="148" s="13" customFormat="1">
      <c r="A148" s="13"/>
      <c r="B148" s="239"/>
      <c r="C148" s="240"/>
      <c r="D148" s="232" t="s">
        <v>157</v>
      </c>
      <c r="E148" s="241" t="s">
        <v>1</v>
      </c>
      <c r="F148" s="242" t="s">
        <v>178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157</v>
      </c>
      <c r="AU148" s="248" t="s">
        <v>85</v>
      </c>
      <c r="AV148" s="13" t="s">
        <v>83</v>
      </c>
      <c r="AW148" s="13" t="s">
        <v>32</v>
      </c>
      <c r="AX148" s="13" t="s">
        <v>75</v>
      </c>
      <c r="AY148" s="248" t="s">
        <v>144</v>
      </c>
    </row>
    <row r="149" s="14" customFormat="1">
      <c r="A149" s="14"/>
      <c r="B149" s="249"/>
      <c r="C149" s="250"/>
      <c r="D149" s="232" t="s">
        <v>157</v>
      </c>
      <c r="E149" s="251" t="s">
        <v>1</v>
      </c>
      <c r="F149" s="252" t="s">
        <v>83</v>
      </c>
      <c r="G149" s="250"/>
      <c r="H149" s="253">
        <v>1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157</v>
      </c>
      <c r="AU149" s="259" t="s">
        <v>85</v>
      </c>
      <c r="AV149" s="14" t="s">
        <v>85</v>
      </c>
      <c r="AW149" s="14" t="s">
        <v>32</v>
      </c>
      <c r="AX149" s="14" t="s">
        <v>83</v>
      </c>
      <c r="AY149" s="259" t="s">
        <v>144</v>
      </c>
    </row>
    <row r="150" s="14" customFormat="1">
      <c r="A150" s="14"/>
      <c r="B150" s="249"/>
      <c r="C150" s="250"/>
      <c r="D150" s="232" t="s">
        <v>157</v>
      </c>
      <c r="E150" s="250"/>
      <c r="F150" s="252" t="s">
        <v>161</v>
      </c>
      <c r="G150" s="250"/>
      <c r="H150" s="253">
        <v>0.89000000000000001</v>
      </c>
      <c r="I150" s="254"/>
      <c r="J150" s="250"/>
      <c r="K150" s="250"/>
      <c r="L150" s="255"/>
      <c r="M150" s="256"/>
      <c r="N150" s="257"/>
      <c r="O150" s="257"/>
      <c r="P150" s="257"/>
      <c r="Q150" s="257"/>
      <c r="R150" s="257"/>
      <c r="S150" s="257"/>
      <c r="T150" s="258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9" t="s">
        <v>157</v>
      </c>
      <c r="AU150" s="259" t="s">
        <v>85</v>
      </c>
      <c r="AV150" s="14" t="s">
        <v>85</v>
      </c>
      <c r="AW150" s="14" t="s">
        <v>4</v>
      </c>
      <c r="AX150" s="14" t="s">
        <v>83</v>
      </c>
      <c r="AY150" s="259" t="s">
        <v>144</v>
      </c>
    </row>
    <row r="151" s="2" customFormat="1" ht="16.5" customHeight="1">
      <c r="A151" s="39"/>
      <c r="B151" s="40"/>
      <c r="C151" s="219" t="s">
        <v>143</v>
      </c>
      <c r="D151" s="219" t="s">
        <v>147</v>
      </c>
      <c r="E151" s="220" t="s">
        <v>179</v>
      </c>
      <c r="F151" s="221" t="s">
        <v>180</v>
      </c>
      <c r="G151" s="222" t="s">
        <v>150</v>
      </c>
      <c r="H151" s="223">
        <v>0.89000000000000001</v>
      </c>
      <c r="I151" s="224"/>
      <c r="J151" s="225">
        <f>ROUND(I151*H151,2)</f>
        <v>0</v>
      </c>
      <c r="K151" s="221" t="s">
        <v>151</v>
      </c>
      <c r="L151" s="45"/>
      <c r="M151" s="226" t="s">
        <v>1</v>
      </c>
      <c r="N151" s="227" t="s">
        <v>40</v>
      </c>
      <c r="O151" s="92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0" t="s">
        <v>152</v>
      </c>
      <c r="AT151" s="230" t="s">
        <v>147</v>
      </c>
      <c r="AU151" s="230" t="s">
        <v>85</v>
      </c>
      <c r="AY151" s="18" t="s">
        <v>144</v>
      </c>
      <c r="BE151" s="231">
        <f>IF(N151="základní",J151,0)</f>
        <v>0</v>
      </c>
      <c r="BF151" s="231">
        <f>IF(N151="snížená",J151,0)</f>
        <v>0</v>
      </c>
      <c r="BG151" s="231">
        <f>IF(N151="zákl. přenesená",J151,0)</f>
        <v>0</v>
      </c>
      <c r="BH151" s="231">
        <f>IF(N151="sníž. přenesená",J151,0)</f>
        <v>0</v>
      </c>
      <c r="BI151" s="231">
        <f>IF(N151="nulová",J151,0)</f>
        <v>0</v>
      </c>
      <c r="BJ151" s="18" t="s">
        <v>83</v>
      </c>
      <c r="BK151" s="231">
        <f>ROUND(I151*H151,2)</f>
        <v>0</v>
      </c>
      <c r="BL151" s="18" t="s">
        <v>152</v>
      </c>
      <c r="BM151" s="230" t="s">
        <v>181</v>
      </c>
    </row>
    <row r="152" s="2" customFormat="1">
      <c r="A152" s="39"/>
      <c r="B152" s="40"/>
      <c r="C152" s="41"/>
      <c r="D152" s="232" t="s">
        <v>154</v>
      </c>
      <c r="E152" s="41"/>
      <c r="F152" s="233" t="s">
        <v>180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154</v>
      </c>
      <c r="AU152" s="18" t="s">
        <v>85</v>
      </c>
    </row>
    <row r="153" s="2" customFormat="1">
      <c r="A153" s="39"/>
      <c r="B153" s="40"/>
      <c r="C153" s="41"/>
      <c r="D153" s="237" t="s">
        <v>155</v>
      </c>
      <c r="E153" s="41"/>
      <c r="F153" s="238" t="s">
        <v>182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155</v>
      </c>
      <c r="AU153" s="18" t="s">
        <v>85</v>
      </c>
    </row>
    <row r="154" s="13" customFormat="1">
      <c r="A154" s="13"/>
      <c r="B154" s="239"/>
      <c r="C154" s="240"/>
      <c r="D154" s="232" t="s">
        <v>157</v>
      </c>
      <c r="E154" s="241" t="s">
        <v>1</v>
      </c>
      <c r="F154" s="242" t="s">
        <v>183</v>
      </c>
      <c r="G154" s="240"/>
      <c r="H154" s="241" t="s">
        <v>1</v>
      </c>
      <c r="I154" s="243"/>
      <c r="J154" s="240"/>
      <c r="K154" s="240"/>
      <c r="L154" s="244"/>
      <c r="M154" s="245"/>
      <c r="N154" s="246"/>
      <c r="O154" s="246"/>
      <c r="P154" s="246"/>
      <c r="Q154" s="246"/>
      <c r="R154" s="246"/>
      <c r="S154" s="246"/>
      <c r="T154" s="24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8" t="s">
        <v>157</v>
      </c>
      <c r="AU154" s="248" t="s">
        <v>85</v>
      </c>
      <c r="AV154" s="13" t="s">
        <v>83</v>
      </c>
      <c r="AW154" s="13" t="s">
        <v>32</v>
      </c>
      <c r="AX154" s="13" t="s">
        <v>75</v>
      </c>
      <c r="AY154" s="248" t="s">
        <v>144</v>
      </c>
    </row>
    <row r="155" s="13" customFormat="1">
      <c r="A155" s="13"/>
      <c r="B155" s="239"/>
      <c r="C155" s="240"/>
      <c r="D155" s="232" t="s">
        <v>157</v>
      </c>
      <c r="E155" s="241" t="s">
        <v>1</v>
      </c>
      <c r="F155" s="242" t="s">
        <v>184</v>
      </c>
      <c r="G155" s="240"/>
      <c r="H155" s="241" t="s">
        <v>1</v>
      </c>
      <c r="I155" s="243"/>
      <c r="J155" s="240"/>
      <c r="K155" s="240"/>
      <c r="L155" s="244"/>
      <c r="M155" s="245"/>
      <c r="N155" s="246"/>
      <c r="O155" s="246"/>
      <c r="P155" s="246"/>
      <c r="Q155" s="246"/>
      <c r="R155" s="246"/>
      <c r="S155" s="246"/>
      <c r="T155" s="24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8" t="s">
        <v>157</v>
      </c>
      <c r="AU155" s="248" t="s">
        <v>85</v>
      </c>
      <c r="AV155" s="13" t="s">
        <v>83</v>
      </c>
      <c r="AW155" s="13" t="s">
        <v>32</v>
      </c>
      <c r="AX155" s="13" t="s">
        <v>75</v>
      </c>
      <c r="AY155" s="248" t="s">
        <v>144</v>
      </c>
    </row>
    <row r="156" s="14" customFormat="1">
      <c r="A156" s="14"/>
      <c r="B156" s="249"/>
      <c r="C156" s="250"/>
      <c r="D156" s="232" t="s">
        <v>157</v>
      </c>
      <c r="E156" s="251" t="s">
        <v>1</v>
      </c>
      <c r="F156" s="252" t="s">
        <v>83</v>
      </c>
      <c r="G156" s="250"/>
      <c r="H156" s="253">
        <v>1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157</v>
      </c>
      <c r="AU156" s="259" t="s">
        <v>85</v>
      </c>
      <c r="AV156" s="14" t="s">
        <v>85</v>
      </c>
      <c r="AW156" s="14" t="s">
        <v>32</v>
      </c>
      <c r="AX156" s="14" t="s">
        <v>83</v>
      </c>
      <c r="AY156" s="259" t="s">
        <v>144</v>
      </c>
    </row>
    <row r="157" s="14" customFormat="1">
      <c r="A157" s="14"/>
      <c r="B157" s="249"/>
      <c r="C157" s="250"/>
      <c r="D157" s="232" t="s">
        <v>157</v>
      </c>
      <c r="E157" s="250"/>
      <c r="F157" s="252" t="s">
        <v>161</v>
      </c>
      <c r="G157" s="250"/>
      <c r="H157" s="253">
        <v>0.89000000000000001</v>
      </c>
      <c r="I157" s="254"/>
      <c r="J157" s="250"/>
      <c r="K157" s="250"/>
      <c r="L157" s="255"/>
      <c r="M157" s="256"/>
      <c r="N157" s="257"/>
      <c r="O157" s="257"/>
      <c r="P157" s="257"/>
      <c r="Q157" s="257"/>
      <c r="R157" s="257"/>
      <c r="S157" s="257"/>
      <c r="T157" s="258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9" t="s">
        <v>157</v>
      </c>
      <c r="AU157" s="259" t="s">
        <v>85</v>
      </c>
      <c r="AV157" s="14" t="s">
        <v>85</v>
      </c>
      <c r="AW157" s="14" t="s">
        <v>4</v>
      </c>
      <c r="AX157" s="14" t="s">
        <v>83</v>
      </c>
      <c r="AY157" s="259" t="s">
        <v>144</v>
      </c>
    </row>
    <row r="158" s="2" customFormat="1" ht="24.15" customHeight="1">
      <c r="A158" s="39"/>
      <c r="B158" s="40"/>
      <c r="C158" s="219" t="s">
        <v>185</v>
      </c>
      <c r="D158" s="219" t="s">
        <v>147</v>
      </c>
      <c r="E158" s="220" t="s">
        <v>186</v>
      </c>
      <c r="F158" s="221" t="s">
        <v>187</v>
      </c>
      <c r="G158" s="222" t="s">
        <v>150</v>
      </c>
      <c r="H158" s="223">
        <v>0.89000000000000001</v>
      </c>
      <c r="I158" s="224"/>
      <c r="J158" s="225">
        <f>ROUND(I158*H158,2)</f>
        <v>0</v>
      </c>
      <c r="K158" s="221" t="s">
        <v>151</v>
      </c>
      <c r="L158" s="45"/>
      <c r="M158" s="226" t="s">
        <v>1</v>
      </c>
      <c r="N158" s="227" t="s">
        <v>40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152</v>
      </c>
      <c r="AT158" s="230" t="s">
        <v>147</v>
      </c>
      <c r="AU158" s="230" t="s">
        <v>85</v>
      </c>
      <c r="AY158" s="18" t="s">
        <v>144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83</v>
      </c>
      <c r="BK158" s="231">
        <f>ROUND(I158*H158,2)</f>
        <v>0</v>
      </c>
      <c r="BL158" s="18" t="s">
        <v>152</v>
      </c>
      <c r="BM158" s="230" t="s">
        <v>188</v>
      </c>
    </row>
    <row r="159" s="2" customFormat="1">
      <c r="A159" s="39"/>
      <c r="B159" s="40"/>
      <c r="C159" s="41"/>
      <c r="D159" s="232" t="s">
        <v>154</v>
      </c>
      <c r="E159" s="41"/>
      <c r="F159" s="233" t="s">
        <v>187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154</v>
      </c>
      <c r="AU159" s="18" t="s">
        <v>85</v>
      </c>
    </row>
    <row r="160" s="2" customFormat="1">
      <c r="A160" s="39"/>
      <c r="B160" s="40"/>
      <c r="C160" s="41"/>
      <c r="D160" s="237" t="s">
        <v>155</v>
      </c>
      <c r="E160" s="41"/>
      <c r="F160" s="238" t="s">
        <v>189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155</v>
      </c>
      <c r="AU160" s="18" t="s">
        <v>85</v>
      </c>
    </row>
    <row r="161" s="13" customFormat="1">
      <c r="A161" s="13"/>
      <c r="B161" s="239"/>
      <c r="C161" s="240"/>
      <c r="D161" s="232" t="s">
        <v>157</v>
      </c>
      <c r="E161" s="241" t="s">
        <v>1</v>
      </c>
      <c r="F161" s="242" t="s">
        <v>190</v>
      </c>
      <c r="G161" s="240"/>
      <c r="H161" s="241" t="s">
        <v>1</v>
      </c>
      <c r="I161" s="243"/>
      <c r="J161" s="240"/>
      <c r="K161" s="240"/>
      <c r="L161" s="244"/>
      <c r="M161" s="245"/>
      <c r="N161" s="246"/>
      <c r="O161" s="246"/>
      <c r="P161" s="246"/>
      <c r="Q161" s="246"/>
      <c r="R161" s="246"/>
      <c r="S161" s="246"/>
      <c r="T161" s="24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8" t="s">
        <v>157</v>
      </c>
      <c r="AU161" s="248" t="s">
        <v>85</v>
      </c>
      <c r="AV161" s="13" t="s">
        <v>83</v>
      </c>
      <c r="AW161" s="13" t="s">
        <v>32</v>
      </c>
      <c r="AX161" s="13" t="s">
        <v>75</v>
      </c>
      <c r="AY161" s="248" t="s">
        <v>144</v>
      </c>
    </row>
    <row r="162" s="13" customFormat="1">
      <c r="A162" s="13"/>
      <c r="B162" s="239"/>
      <c r="C162" s="240"/>
      <c r="D162" s="232" t="s">
        <v>157</v>
      </c>
      <c r="E162" s="241" t="s">
        <v>1</v>
      </c>
      <c r="F162" s="242" t="s">
        <v>191</v>
      </c>
      <c r="G162" s="240"/>
      <c r="H162" s="241" t="s">
        <v>1</v>
      </c>
      <c r="I162" s="243"/>
      <c r="J162" s="240"/>
      <c r="K162" s="240"/>
      <c r="L162" s="244"/>
      <c r="M162" s="245"/>
      <c r="N162" s="246"/>
      <c r="O162" s="246"/>
      <c r="P162" s="246"/>
      <c r="Q162" s="246"/>
      <c r="R162" s="246"/>
      <c r="S162" s="246"/>
      <c r="T162" s="24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8" t="s">
        <v>157</v>
      </c>
      <c r="AU162" s="248" t="s">
        <v>85</v>
      </c>
      <c r="AV162" s="13" t="s">
        <v>83</v>
      </c>
      <c r="AW162" s="13" t="s">
        <v>32</v>
      </c>
      <c r="AX162" s="13" t="s">
        <v>75</v>
      </c>
      <c r="AY162" s="248" t="s">
        <v>144</v>
      </c>
    </row>
    <row r="163" s="13" customFormat="1">
      <c r="A163" s="13"/>
      <c r="B163" s="239"/>
      <c r="C163" s="240"/>
      <c r="D163" s="232" t="s">
        <v>157</v>
      </c>
      <c r="E163" s="241" t="s">
        <v>1</v>
      </c>
      <c r="F163" s="242" t="s">
        <v>192</v>
      </c>
      <c r="G163" s="240"/>
      <c r="H163" s="241" t="s">
        <v>1</v>
      </c>
      <c r="I163" s="243"/>
      <c r="J163" s="240"/>
      <c r="K163" s="240"/>
      <c r="L163" s="244"/>
      <c r="M163" s="245"/>
      <c r="N163" s="246"/>
      <c r="O163" s="246"/>
      <c r="P163" s="246"/>
      <c r="Q163" s="246"/>
      <c r="R163" s="246"/>
      <c r="S163" s="246"/>
      <c r="T163" s="24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8" t="s">
        <v>157</v>
      </c>
      <c r="AU163" s="248" t="s">
        <v>85</v>
      </c>
      <c r="AV163" s="13" t="s">
        <v>83</v>
      </c>
      <c r="AW163" s="13" t="s">
        <v>32</v>
      </c>
      <c r="AX163" s="13" t="s">
        <v>75</v>
      </c>
      <c r="AY163" s="248" t="s">
        <v>144</v>
      </c>
    </row>
    <row r="164" s="13" customFormat="1">
      <c r="A164" s="13"/>
      <c r="B164" s="239"/>
      <c r="C164" s="240"/>
      <c r="D164" s="232" t="s">
        <v>157</v>
      </c>
      <c r="E164" s="241" t="s">
        <v>1</v>
      </c>
      <c r="F164" s="242" t="s">
        <v>193</v>
      </c>
      <c r="G164" s="240"/>
      <c r="H164" s="241" t="s">
        <v>1</v>
      </c>
      <c r="I164" s="243"/>
      <c r="J164" s="240"/>
      <c r="K164" s="240"/>
      <c r="L164" s="244"/>
      <c r="M164" s="245"/>
      <c r="N164" s="246"/>
      <c r="O164" s="246"/>
      <c r="P164" s="246"/>
      <c r="Q164" s="246"/>
      <c r="R164" s="246"/>
      <c r="S164" s="246"/>
      <c r="T164" s="247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8" t="s">
        <v>157</v>
      </c>
      <c r="AU164" s="248" t="s">
        <v>85</v>
      </c>
      <c r="AV164" s="13" t="s">
        <v>83</v>
      </c>
      <c r="AW164" s="13" t="s">
        <v>32</v>
      </c>
      <c r="AX164" s="13" t="s">
        <v>75</v>
      </c>
      <c r="AY164" s="248" t="s">
        <v>144</v>
      </c>
    </row>
    <row r="165" s="13" customFormat="1">
      <c r="A165" s="13"/>
      <c r="B165" s="239"/>
      <c r="C165" s="240"/>
      <c r="D165" s="232" t="s">
        <v>157</v>
      </c>
      <c r="E165" s="241" t="s">
        <v>1</v>
      </c>
      <c r="F165" s="242" t="s">
        <v>194</v>
      </c>
      <c r="G165" s="240"/>
      <c r="H165" s="241" t="s">
        <v>1</v>
      </c>
      <c r="I165" s="243"/>
      <c r="J165" s="240"/>
      <c r="K165" s="240"/>
      <c r="L165" s="244"/>
      <c r="M165" s="245"/>
      <c r="N165" s="246"/>
      <c r="O165" s="246"/>
      <c r="P165" s="246"/>
      <c r="Q165" s="246"/>
      <c r="R165" s="246"/>
      <c r="S165" s="246"/>
      <c r="T165" s="24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8" t="s">
        <v>157</v>
      </c>
      <c r="AU165" s="248" t="s">
        <v>85</v>
      </c>
      <c r="AV165" s="13" t="s">
        <v>83</v>
      </c>
      <c r="AW165" s="13" t="s">
        <v>32</v>
      </c>
      <c r="AX165" s="13" t="s">
        <v>75</v>
      </c>
      <c r="AY165" s="248" t="s">
        <v>144</v>
      </c>
    </row>
    <row r="166" s="13" customFormat="1">
      <c r="A166" s="13"/>
      <c r="B166" s="239"/>
      <c r="C166" s="240"/>
      <c r="D166" s="232" t="s">
        <v>157</v>
      </c>
      <c r="E166" s="241" t="s">
        <v>1</v>
      </c>
      <c r="F166" s="242" t="s">
        <v>195</v>
      </c>
      <c r="G166" s="240"/>
      <c r="H166" s="241" t="s">
        <v>1</v>
      </c>
      <c r="I166" s="243"/>
      <c r="J166" s="240"/>
      <c r="K166" s="240"/>
      <c r="L166" s="244"/>
      <c r="M166" s="245"/>
      <c r="N166" s="246"/>
      <c r="O166" s="246"/>
      <c r="P166" s="246"/>
      <c r="Q166" s="246"/>
      <c r="R166" s="246"/>
      <c r="S166" s="246"/>
      <c r="T166" s="24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8" t="s">
        <v>157</v>
      </c>
      <c r="AU166" s="248" t="s">
        <v>85</v>
      </c>
      <c r="AV166" s="13" t="s">
        <v>83</v>
      </c>
      <c r="AW166" s="13" t="s">
        <v>32</v>
      </c>
      <c r="AX166" s="13" t="s">
        <v>75</v>
      </c>
      <c r="AY166" s="248" t="s">
        <v>144</v>
      </c>
    </row>
    <row r="167" s="13" customFormat="1">
      <c r="A167" s="13"/>
      <c r="B167" s="239"/>
      <c r="C167" s="240"/>
      <c r="D167" s="232" t="s">
        <v>157</v>
      </c>
      <c r="E167" s="241" t="s">
        <v>1</v>
      </c>
      <c r="F167" s="242" t="s">
        <v>196</v>
      </c>
      <c r="G167" s="240"/>
      <c r="H167" s="241" t="s">
        <v>1</v>
      </c>
      <c r="I167" s="243"/>
      <c r="J167" s="240"/>
      <c r="K167" s="240"/>
      <c r="L167" s="244"/>
      <c r="M167" s="245"/>
      <c r="N167" s="246"/>
      <c r="O167" s="246"/>
      <c r="P167" s="246"/>
      <c r="Q167" s="246"/>
      <c r="R167" s="246"/>
      <c r="S167" s="246"/>
      <c r="T167" s="247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8" t="s">
        <v>157</v>
      </c>
      <c r="AU167" s="248" t="s">
        <v>85</v>
      </c>
      <c r="AV167" s="13" t="s">
        <v>83</v>
      </c>
      <c r="AW167" s="13" t="s">
        <v>32</v>
      </c>
      <c r="AX167" s="13" t="s">
        <v>75</v>
      </c>
      <c r="AY167" s="248" t="s">
        <v>144</v>
      </c>
    </row>
    <row r="168" s="13" customFormat="1">
      <c r="A168" s="13"/>
      <c r="B168" s="239"/>
      <c r="C168" s="240"/>
      <c r="D168" s="232" t="s">
        <v>157</v>
      </c>
      <c r="E168" s="241" t="s">
        <v>1</v>
      </c>
      <c r="F168" s="242" t="s">
        <v>197</v>
      </c>
      <c r="G168" s="240"/>
      <c r="H168" s="241" t="s">
        <v>1</v>
      </c>
      <c r="I168" s="243"/>
      <c r="J168" s="240"/>
      <c r="K168" s="240"/>
      <c r="L168" s="244"/>
      <c r="M168" s="245"/>
      <c r="N168" s="246"/>
      <c r="O168" s="246"/>
      <c r="P168" s="246"/>
      <c r="Q168" s="246"/>
      <c r="R168" s="246"/>
      <c r="S168" s="246"/>
      <c r="T168" s="247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8" t="s">
        <v>157</v>
      </c>
      <c r="AU168" s="248" t="s">
        <v>85</v>
      </c>
      <c r="AV168" s="13" t="s">
        <v>83</v>
      </c>
      <c r="AW168" s="13" t="s">
        <v>32</v>
      </c>
      <c r="AX168" s="13" t="s">
        <v>75</v>
      </c>
      <c r="AY168" s="248" t="s">
        <v>144</v>
      </c>
    </row>
    <row r="169" s="14" customFormat="1">
      <c r="A169" s="14"/>
      <c r="B169" s="249"/>
      <c r="C169" s="250"/>
      <c r="D169" s="232" t="s">
        <v>157</v>
      </c>
      <c r="E169" s="251" t="s">
        <v>1</v>
      </c>
      <c r="F169" s="252" t="s">
        <v>83</v>
      </c>
      <c r="G169" s="250"/>
      <c r="H169" s="253">
        <v>1</v>
      </c>
      <c r="I169" s="254"/>
      <c r="J169" s="250"/>
      <c r="K169" s="250"/>
      <c r="L169" s="255"/>
      <c r="M169" s="256"/>
      <c r="N169" s="257"/>
      <c r="O169" s="257"/>
      <c r="P169" s="257"/>
      <c r="Q169" s="257"/>
      <c r="R169" s="257"/>
      <c r="S169" s="257"/>
      <c r="T169" s="258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9" t="s">
        <v>157</v>
      </c>
      <c r="AU169" s="259" t="s">
        <v>85</v>
      </c>
      <c r="AV169" s="14" t="s">
        <v>85</v>
      </c>
      <c r="AW169" s="14" t="s">
        <v>32</v>
      </c>
      <c r="AX169" s="14" t="s">
        <v>83</v>
      </c>
      <c r="AY169" s="259" t="s">
        <v>144</v>
      </c>
    </row>
    <row r="170" s="14" customFormat="1">
      <c r="A170" s="14"/>
      <c r="B170" s="249"/>
      <c r="C170" s="250"/>
      <c r="D170" s="232" t="s">
        <v>157</v>
      </c>
      <c r="E170" s="250"/>
      <c r="F170" s="252" t="s">
        <v>161</v>
      </c>
      <c r="G170" s="250"/>
      <c r="H170" s="253">
        <v>0.89000000000000001</v>
      </c>
      <c r="I170" s="254"/>
      <c r="J170" s="250"/>
      <c r="K170" s="250"/>
      <c r="L170" s="255"/>
      <c r="M170" s="256"/>
      <c r="N170" s="257"/>
      <c r="O170" s="257"/>
      <c r="P170" s="257"/>
      <c r="Q170" s="257"/>
      <c r="R170" s="257"/>
      <c r="S170" s="257"/>
      <c r="T170" s="258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9" t="s">
        <v>157</v>
      </c>
      <c r="AU170" s="259" t="s">
        <v>85</v>
      </c>
      <c r="AV170" s="14" t="s">
        <v>85</v>
      </c>
      <c r="AW170" s="14" t="s">
        <v>4</v>
      </c>
      <c r="AX170" s="14" t="s">
        <v>83</v>
      </c>
      <c r="AY170" s="259" t="s">
        <v>144</v>
      </c>
    </row>
    <row r="171" s="12" customFormat="1" ht="22.8" customHeight="1">
      <c r="A171" s="12"/>
      <c r="B171" s="203"/>
      <c r="C171" s="204"/>
      <c r="D171" s="205" t="s">
        <v>74</v>
      </c>
      <c r="E171" s="217" t="s">
        <v>198</v>
      </c>
      <c r="F171" s="217" t="s">
        <v>199</v>
      </c>
      <c r="G171" s="204"/>
      <c r="H171" s="204"/>
      <c r="I171" s="207"/>
      <c r="J171" s="218">
        <f>BK171</f>
        <v>0</v>
      </c>
      <c r="K171" s="204"/>
      <c r="L171" s="209"/>
      <c r="M171" s="210"/>
      <c r="N171" s="211"/>
      <c r="O171" s="211"/>
      <c r="P171" s="212">
        <f>SUM(P172:P184)</f>
        <v>0</v>
      </c>
      <c r="Q171" s="211"/>
      <c r="R171" s="212">
        <f>SUM(R172:R184)</f>
        <v>0</v>
      </c>
      <c r="S171" s="211"/>
      <c r="T171" s="213">
        <f>SUM(T172:T184)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4" t="s">
        <v>143</v>
      </c>
      <c r="AT171" s="215" t="s">
        <v>74</v>
      </c>
      <c r="AU171" s="215" t="s">
        <v>83</v>
      </c>
      <c r="AY171" s="214" t="s">
        <v>144</v>
      </c>
      <c r="BK171" s="216">
        <f>SUM(BK172:BK184)</f>
        <v>0</v>
      </c>
    </row>
    <row r="172" s="2" customFormat="1" ht="16.5" customHeight="1">
      <c r="A172" s="39"/>
      <c r="B172" s="40"/>
      <c r="C172" s="219" t="s">
        <v>200</v>
      </c>
      <c r="D172" s="219" t="s">
        <v>147</v>
      </c>
      <c r="E172" s="220" t="s">
        <v>201</v>
      </c>
      <c r="F172" s="221" t="s">
        <v>199</v>
      </c>
      <c r="G172" s="222" t="s">
        <v>150</v>
      </c>
      <c r="H172" s="223">
        <v>0.89000000000000001</v>
      </c>
      <c r="I172" s="224"/>
      <c r="J172" s="225">
        <f>ROUND(I172*H172,2)</f>
        <v>0</v>
      </c>
      <c r="K172" s="221" t="s">
        <v>151</v>
      </c>
      <c r="L172" s="45"/>
      <c r="M172" s="226" t="s">
        <v>1</v>
      </c>
      <c r="N172" s="227" t="s">
        <v>40</v>
      </c>
      <c r="O172" s="92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0" t="s">
        <v>152</v>
      </c>
      <c r="AT172" s="230" t="s">
        <v>147</v>
      </c>
      <c r="AU172" s="230" t="s">
        <v>85</v>
      </c>
      <c r="AY172" s="18" t="s">
        <v>144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8" t="s">
        <v>83</v>
      </c>
      <c r="BK172" s="231">
        <f>ROUND(I172*H172,2)</f>
        <v>0</v>
      </c>
      <c r="BL172" s="18" t="s">
        <v>152</v>
      </c>
      <c r="BM172" s="230" t="s">
        <v>202</v>
      </c>
    </row>
    <row r="173" s="2" customFormat="1">
      <c r="A173" s="39"/>
      <c r="B173" s="40"/>
      <c r="C173" s="41"/>
      <c r="D173" s="232" t="s">
        <v>154</v>
      </c>
      <c r="E173" s="41"/>
      <c r="F173" s="233" t="s">
        <v>199</v>
      </c>
      <c r="G173" s="41"/>
      <c r="H173" s="41"/>
      <c r="I173" s="234"/>
      <c r="J173" s="41"/>
      <c r="K173" s="41"/>
      <c r="L173" s="45"/>
      <c r="M173" s="235"/>
      <c r="N173" s="236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154</v>
      </c>
      <c r="AU173" s="18" t="s">
        <v>85</v>
      </c>
    </row>
    <row r="174" s="2" customFormat="1">
      <c r="A174" s="39"/>
      <c r="B174" s="40"/>
      <c r="C174" s="41"/>
      <c r="D174" s="237" t="s">
        <v>155</v>
      </c>
      <c r="E174" s="41"/>
      <c r="F174" s="238" t="s">
        <v>203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155</v>
      </c>
      <c r="AU174" s="18" t="s">
        <v>85</v>
      </c>
    </row>
    <row r="175" s="13" customFormat="1">
      <c r="A175" s="13"/>
      <c r="B175" s="239"/>
      <c r="C175" s="240"/>
      <c r="D175" s="232" t="s">
        <v>157</v>
      </c>
      <c r="E175" s="241" t="s">
        <v>1</v>
      </c>
      <c r="F175" s="242" t="s">
        <v>204</v>
      </c>
      <c r="G175" s="240"/>
      <c r="H175" s="241" t="s">
        <v>1</v>
      </c>
      <c r="I175" s="243"/>
      <c r="J175" s="240"/>
      <c r="K175" s="240"/>
      <c r="L175" s="244"/>
      <c r="M175" s="245"/>
      <c r="N175" s="246"/>
      <c r="O175" s="246"/>
      <c r="P175" s="246"/>
      <c r="Q175" s="246"/>
      <c r="R175" s="246"/>
      <c r="S175" s="246"/>
      <c r="T175" s="247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8" t="s">
        <v>157</v>
      </c>
      <c r="AU175" s="248" t="s">
        <v>85</v>
      </c>
      <c r="AV175" s="13" t="s">
        <v>83</v>
      </c>
      <c r="AW175" s="13" t="s">
        <v>32</v>
      </c>
      <c r="AX175" s="13" t="s">
        <v>75</v>
      </c>
      <c r="AY175" s="248" t="s">
        <v>144</v>
      </c>
    </row>
    <row r="176" s="13" customFormat="1">
      <c r="A176" s="13"/>
      <c r="B176" s="239"/>
      <c r="C176" s="240"/>
      <c r="D176" s="232" t="s">
        <v>157</v>
      </c>
      <c r="E176" s="241" t="s">
        <v>1</v>
      </c>
      <c r="F176" s="242" t="s">
        <v>205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157</v>
      </c>
      <c r="AU176" s="248" t="s">
        <v>85</v>
      </c>
      <c r="AV176" s="13" t="s">
        <v>83</v>
      </c>
      <c r="AW176" s="13" t="s">
        <v>32</v>
      </c>
      <c r="AX176" s="13" t="s">
        <v>75</v>
      </c>
      <c r="AY176" s="248" t="s">
        <v>144</v>
      </c>
    </row>
    <row r="177" s="13" customFormat="1">
      <c r="A177" s="13"/>
      <c r="B177" s="239"/>
      <c r="C177" s="240"/>
      <c r="D177" s="232" t="s">
        <v>157</v>
      </c>
      <c r="E177" s="241" t="s">
        <v>1</v>
      </c>
      <c r="F177" s="242" t="s">
        <v>206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157</v>
      </c>
      <c r="AU177" s="248" t="s">
        <v>85</v>
      </c>
      <c r="AV177" s="13" t="s">
        <v>83</v>
      </c>
      <c r="AW177" s="13" t="s">
        <v>32</v>
      </c>
      <c r="AX177" s="13" t="s">
        <v>75</v>
      </c>
      <c r="AY177" s="248" t="s">
        <v>144</v>
      </c>
    </row>
    <row r="178" s="13" customFormat="1">
      <c r="A178" s="13"/>
      <c r="B178" s="239"/>
      <c r="C178" s="240"/>
      <c r="D178" s="232" t="s">
        <v>157</v>
      </c>
      <c r="E178" s="241" t="s">
        <v>1</v>
      </c>
      <c r="F178" s="242" t="s">
        <v>207</v>
      </c>
      <c r="G178" s="240"/>
      <c r="H178" s="241" t="s">
        <v>1</v>
      </c>
      <c r="I178" s="243"/>
      <c r="J178" s="240"/>
      <c r="K178" s="240"/>
      <c r="L178" s="244"/>
      <c r="M178" s="245"/>
      <c r="N178" s="246"/>
      <c r="O178" s="246"/>
      <c r="P178" s="246"/>
      <c r="Q178" s="246"/>
      <c r="R178" s="246"/>
      <c r="S178" s="246"/>
      <c r="T178" s="24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8" t="s">
        <v>157</v>
      </c>
      <c r="AU178" s="248" t="s">
        <v>85</v>
      </c>
      <c r="AV178" s="13" t="s">
        <v>83</v>
      </c>
      <c r="AW178" s="13" t="s">
        <v>32</v>
      </c>
      <c r="AX178" s="13" t="s">
        <v>75</v>
      </c>
      <c r="AY178" s="248" t="s">
        <v>144</v>
      </c>
    </row>
    <row r="179" s="13" customFormat="1">
      <c r="A179" s="13"/>
      <c r="B179" s="239"/>
      <c r="C179" s="240"/>
      <c r="D179" s="232" t="s">
        <v>157</v>
      </c>
      <c r="E179" s="241" t="s">
        <v>1</v>
      </c>
      <c r="F179" s="242" t="s">
        <v>208</v>
      </c>
      <c r="G179" s="240"/>
      <c r="H179" s="241" t="s">
        <v>1</v>
      </c>
      <c r="I179" s="243"/>
      <c r="J179" s="240"/>
      <c r="K179" s="240"/>
      <c r="L179" s="244"/>
      <c r="M179" s="245"/>
      <c r="N179" s="246"/>
      <c r="O179" s="246"/>
      <c r="P179" s="246"/>
      <c r="Q179" s="246"/>
      <c r="R179" s="246"/>
      <c r="S179" s="246"/>
      <c r="T179" s="24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8" t="s">
        <v>157</v>
      </c>
      <c r="AU179" s="248" t="s">
        <v>85</v>
      </c>
      <c r="AV179" s="13" t="s">
        <v>83</v>
      </c>
      <c r="AW179" s="13" t="s">
        <v>32</v>
      </c>
      <c r="AX179" s="13" t="s">
        <v>75</v>
      </c>
      <c r="AY179" s="248" t="s">
        <v>144</v>
      </c>
    </row>
    <row r="180" s="13" customFormat="1">
      <c r="A180" s="13"/>
      <c r="B180" s="239"/>
      <c r="C180" s="240"/>
      <c r="D180" s="232" t="s">
        <v>157</v>
      </c>
      <c r="E180" s="241" t="s">
        <v>1</v>
      </c>
      <c r="F180" s="242" t="s">
        <v>209</v>
      </c>
      <c r="G180" s="240"/>
      <c r="H180" s="241" t="s">
        <v>1</v>
      </c>
      <c r="I180" s="243"/>
      <c r="J180" s="240"/>
      <c r="K180" s="240"/>
      <c r="L180" s="244"/>
      <c r="M180" s="245"/>
      <c r="N180" s="246"/>
      <c r="O180" s="246"/>
      <c r="P180" s="246"/>
      <c r="Q180" s="246"/>
      <c r="R180" s="246"/>
      <c r="S180" s="246"/>
      <c r="T180" s="247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8" t="s">
        <v>157</v>
      </c>
      <c r="AU180" s="248" t="s">
        <v>85</v>
      </c>
      <c r="AV180" s="13" t="s">
        <v>83</v>
      </c>
      <c r="AW180" s="13" t="s">
        <v>32</v>
      </c>
      <c r="AX180" s="13" t="s">
        <v>75</v>
      </c>
      <c r="AY180" s="248" t="s">
        <v>144</v>
      </c>
    </row>
    <row r="181" s="13" customFormat="1">
      <c r="A181" s="13"/>
      <c r="B181" s="239"/>
      <c r="C181" s="240"/>
      <c r="D181" s="232" t="s">
        <v>157</v>
      </c>
      <c r="E181" s="241" t="s">
        <v>1</v>
      </c>
      <c r="F181" s="242" t="s">
        <v>210</v>
      </c>
      <c r="G181" s="240"/>
      <c r="H181" s="241" t="s">
        <v>1</v>
      </c>
      <c r="I181" s="243"/>
      <c r="J181" s="240"/>
      <c r="K181" s="240"/>
      <c r="L181" s="244"/>
      <c r="M181" s="245"/>
      <c r="N181" s="246"/>
      <c r="O181" s="246"/>
      <c r="P181" s="246"/>
      <c r="Q181" s="246"/>
      <c r="R181" s="246"/>
      <c r="S181" s="246"/>
      <c r="T181" s="24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8" t="s">
        <v>157</v>
      </c>
      <c r="AU181" s="248" t="s">
        <v>85</v>
      </c>
      <c r="AV181" s="13" t="s">
        <v>83</v>
      </c>
      <c r="AW181" s="13" t="s">
        <v>32</v>
      </c>
      <c r="AX181" s="13" t="s">
        <v>75</v>
      </c>
      <c r="AY181" s="248" t="s">
        <v>144</v>
      </c>
    </row>
    <row r="182" s="13" customFormat="1">
      <c r="A182" s="13"/>
      <c r="B182" s="239"/>
      <c r="C182" s="240"/>
      <c r="D182" s="232" t="s">
        <v>157</v>
      </c>
      <c r="E182" s="241" t="s">
        <v>1</v>
      </c>
      <c r="F182" s="242" t="s">
        <v>211</v>
      </c>
      <c r="G182" s="240"/>
      <c r="H182" s="241" t="s">
        <v>1</v>
      </c>
      <c r="I182" s="243"/>
      <c r="J182" s="240"/>
      <c r="K182" s="240"/>
      <c r="L182" s="244"/>
      <c r="M182" s="245"/>
      <c r="N182" s="246"/>
      <c r="O182" s="246"/>
      <c r="P182" s="246"/>
      <c r="Q182" s="246"/>
      <c r="R182" s="246"/>
      <c r="S182" s="246"/>
      <c r="T182" s="24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8" t="s">
        <v>157</v>
      </c>
      <c r="AU182" s="248" t="s">
        <v>85</v>
      </c>
      <c r="AV182" s="13" t="s">
        <v>83</v>
      </c>
      <c r="AW182" s="13" t="s">
        <v>32</v>
      </c>
      <c r="AX182" s="13" t="s">
        <v>75</v>
      </c>
      <c r="AY182" s="248" t="s">
        <v>144</v>
      </c>
    </row>
    <row r="183" s="14" customFormat="1">
      <c r="A183" s="14"/>
      <c r="B183" s="249"/>
      <c r="C183" s="250"/>
      <c r="D183" s="232" t="s">
        <v>157</v>
      </c>
      <c r="E183" s="251" t="s">
        <v>1</v>
      </c>
      <c r="F183" s="252" t="s">
        <v>83</v>
      </c>
      <c r="G183" s="250"/>
      <c r="H183" s="253">
        <v>1</v>
      </c>
      <c r="I183" s="254"/>
      <c r="J183" s="250"/>
      <c r="K183" s="250"/>
      <c r="L183" s="255"/>
      <c r="M183" s="256"/>
      <c r="N183" s="257"/>
      <c r="O183" s="257"/>
      <c r="P183" s="257"/>
      <c r="Q183" s="257"/>
      <c r="R183" s="257"/>
      <c r="S183" s="257"/>
      <c r="T183" s="258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9" t="s">
        <v>157</v>
      </c>
      <c r="AU183" s="259" t="s">
        <v>85</v>
      </c>
      <c r="AV183" s="14" t="s">
        <v>85</v>
      </c>
      <c r="AW183" s="14" t="s">
        <v>32</v>
      </c>
      <c r="AX183" s="14" t="s">
        <v>83</v>
      </c>
      <c r="AY183" s="259" t="s">
        <v>144</v>
      </c>
    </row>
    <row r="184" s="14" customFormat="1">
      <c r="A184" s="14"/>
      <c r="B184" s="249"/>
      <c r="C184" s="250"/>
      <c r="D184" s="232" t="s">
        <v>157</v>
      </c>
      <c r="E184" s="250"/>
      <c r="F184" s="252" t="s">
        <v>161</v>
      </c>
      <c r="G184" s="250"/>
      <c r="H184" s="253">
        <v>0.89000000000000001</v>
      </c>
      <c r="I184" s="254"/>
      <c r="J184" s="250"/>
      <c r="K184" s="250"/>
      <c r="L184" s="255"/>
      <c r="M184" s="256"/>
      <c r="N184" s="257"/>
      <c r="O184" s="257"/>
      <c r="P184" s="257"/>
      <c r="Q184" s="257"/>
      <c r="R184" s="257"/>
      <c r="S184" s="257"/>
      <c r="T184" s="258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9" t="s">
        <v>157</v>
      </c>
      <c r="AU184" s="259" t="s">
        <v>85</v>
      </c>
      <c r="AV184" s="14" t="s">
        <v>85</v>
      </c>
      <c r="AW184" s="14" t="s">
        <v>4</v>
      </c>
      <c r="AX184" s="14" t="s">
        <v>83</v>
      </c>
      <c r="AY184" s="259" t="s">
        <v>144</v>
      </c>
    </row>
    <row r="185" s="12" customFormat="1" ht="22.8" customHeight="1">
      <c r="A185" s="12"/>
      <c r="B185" s="203"/>
      <c r="C185" s="204"/>
      <c r="D185" s="205" t="s">
        <v>74</v>
      </c>
      <c r="E185" s="217" t="s">
        <v>212</v>
      </c>
      <c r="F185" s="217" t="s">
        <v>213</v>
      </c>
      <c r="G185" s="204"/>
      <c r="H185" s="204"/>
      <c r="I185" s="207"/>
      <c r="J185" s="218">
        <f>BK185</f>
        <v>0</v>
      </c>
      <c r="K185" s="204"/>
      <c r="L185" s="209"/>
      <c r="M185" s="210"/>
      <c r="N185" s="211"/>
      <c r="O185" s="211"/>
      <c r="P185" s="212">
        <f>SUM(P186:P196)</f>
        <v>0</v>
      </c>
      <c r="Q185" s="211"/>
      <c r="R185" s="212">
        <f>SUM(R186:R196)</f>
        <v>0</v>
      </c>
      <c r="S185" s="211"/>
      <c r="T185" s="213">
        <f>SUM(T186:T196)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4" t="s">
        <v>143</v>
      </c>
      <c r="AT185" s="215" t="s">
        <v>74</v>
      </c>
      <c r="AU185" s="215" t="s">
        <v>83</v>
      </c>
      <c r="AY185" s="214" t="s">
        <v>144</v>
      </c>
      <c r="BK185" s="216">
        <f>SUM(BK186:BK196)</f>
        <v>0</v>
      </c>
    </row>
    <row r="186" s="2" customFormat="1" ht="21.75" customHeight="1">
      <c r="A186" s="39"/>
      <c r="B186" s="40"/>
      <c r="C186" s="219" t="s">
        <v>214</v>
      </c>
      <c r="D186" s="219" t="s">
        <v>147</v>
      </c>
      <c r="E186" s="220" t="s">
        <v>215</v>
      </c>
      <c r="F186" s="221" t="s">
        <v>216</v>
      </c>
      <c r="G186" s="222" t="s">
        <v>217</v>
      </c>
      <c r="H186" s="223">
        <v>17.800000000000001</v>
      </c>
      <c r="I186" s="224"/>
      <c r="J186" s="225">
        <f>ROUND(I186*H186,2)</f>
        <v>0</v>
      </c>
      <c r="K186" s="221" t="s">
        <v>1</v>
      </c>
      <c r="L186" s="45"/>
      <c r="M186" s="226" t="s">
        <v>1</v>
      </c>
      <c r="N186" s="227" t="s">
        <v>40</v>
      </c>
      <c r="O186" s="92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0" t="s">
        <v>152</v>
      </c>
      <c r="AT186" s="230" t="s">
        <v>147</v>
      </c>
      <c r="AU186" s="230" t="s">
        <v>85</v>
      </c>
      <c r="AY186" s="18" t="s">
        <v>144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8" t="s">
        <v>83</v>
      </c>
      <c r="BK186" s="231">
        <f>ROUND(I186*H186,2)</f>
        <v>0</v>
      </c>
      <c r="BL186" s="18" t="s">
        <v>152</v>
      </c>
      <c r="BM186" s="230" t="s">
        <v>218</v>
      </c>
    </row>
    <row r="187" s="2" customFormat="1">
      <c r="A187" s="39"/>
      <c r="B187" s="40"/>
      <c r="C187" s="41"/>
      <c r="D187" s="232" t="s">
        <v>154</v>
      </c>
      <c r="E187" s="41"/>
      <c r="F187" s="233" t="s">
        <v>216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154</v>
      </c>
      <c r="AU187" s="18" t="s">
        <v>85</v>
      </c>
    </row>
    <row r="188" s="13" customFormat="1">
      <c r="A188" s="13"/>
      <c r="B188" s="239"/>
      <c r="C188" s="240"/>
      <c r="D188" s="232" t="s">
        <v>157</v>
      </c>
      <c r="E188" s="241" t="s">
        <v>1</v>
      </c>
      <c r="F188" s="242" t="s">
        <v>219</v>
      </c>
      <c r="G188" s="240"/>
      <c r="H188" s="241" t="s">
        <v>1</v>
      </c>
      <c r="I188" s="243"/>
      <c r="J188" s="240"/>
      <c r="K188" s="240"/>
      <c r="L188" s="244"/>
      <c r="M188" s="245"/>
      <c r="N188" s="246"/>
      <c r="O188" s="246"/>
      <c r="P188" s="246"/>
      <c r="Q188" s="246"/>
      <c r="R188" s="246"/>
      <c r="S188" s="246"/>
      <c r="T188" s="247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8" t="s">
        <v>157</v>
      </c>
      <c r="AU188" s="248" t="s">
        <v>85</v>
      </c>
      <c r="AV188" s="13" t="s">
        <v>83</v>
      </c>
      <c r="AW188" s="13" t="s">
        <v>32</v>
      </c>
      <c r="AX188" s="13" t="s">
        <v>75</v>
      </c>
      <c r="AY188" s="248" t="s">
        <v>144</v>
      </c>
    </row>
    <row r="189" s="13" customFormat="1">
      <c r="A189" s="13"/>
      <c r="B189" s="239"/>
      <c r="C189" s="240"/>
      <c r="D189" s="232" t="s">
        <v>157</v>
      </c>
      <c r="E189" s="241" t="s">
        <v>1</v>
      </c>
      <c r="F189" s="242" t="s">
        <v>220</v>
      </c>
      <c r="G189" s="240"/>
      <c r="H189" s="241" t="s">
        <v>1</v>
      </c>
      <c r="I189" s="243"/>
      <c r="J189" s="240"/>
      <c r="K189" s="240"/>
      <c r="L189" s="244"/>
      <c r="M189" s="245"/>
      <c r="N189" s="246"/>
      <c r="O189" s="246"/>
      <c r="P189" s="246"/>
      <c r="Q189" s="246"/>
      <c r="R189" s="246"/>
      <c r="S189" s="246"/>
      <c r="T189" s="247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8" t="s">
        <v>157</v>
      </c>
      <c r="AU189" s="248" t="s">
        <v>85</v>
      </c>
      <c r="AV189" s="13" t="s">
        <v>83</v>
      </c>
      <c r="AW189" s="13" t="s">
        <v>32</v>
      </c>
      <c r="AX189" s="13" t="s">
        <v>75</v>
      </c>
      <c r="AY189" s="248" t="s">
        <v>144</v>
      </c>
    </row>
    <row r="190" s="14" customFormat="1">
      <c r="A190" s="14"/>
      <c r="B190" s="249"/>
      <c r="C190" s="250"/>
      <c r="D190" s="232" t="s">
        <v>157</v>
      </c>
      <c r="E190" s="251" t="s">
        <v>1</v>
      </c>
      <c r="F190" s="252" t="s">
        <v>221</v>
      </c>
      <c r="G190" s="250"/>
      <c r="H190" s="253">
        <v>20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157</v>
      </c>
      <c r="AU190" s="259" t="s">
        <v>85</v>
      </c>
      <c r="AV190" s="14" t="s">
        <v>85</v>
      </c>
      <c r="AW190" s="14" t="s">
        <v>32</v>
      </c>
      <c r="AX190" s="14" t="s">
        <v>83</v>
      </c>
      <c r="AY190" s="259" t="s">
        <v>144</v>
      </c>
    </row>
    <row r="191" s="14" customFormat="1">
      <c r="A191" s="14"/>
      <c r="B191" s="249"/>
      <c r="C191" s="250"/>
      <c r="D191" s="232" t="s">
        <v>157</v>
      </c>
      <c r="E191" s="250"/>
      <c r="F191" s="252" t="s">
        <v>222</v>
      </c>
      <c r="G191" s="250"/>
      <c r="H191" s="253">
        <v>17.800000000000001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157</v>
      </c>
      <c r="AU191" s="259" t="s">
        <v>85</v>
      </c>
      <c r="AV191" s="14" t="s">
        <v>85</v>
      </c>
      <c r="AW191" s="14" t="s">
        <v>4</v>
      </c>
      <c r="AX191" s="14" t="s">
        <v>83</v>
      </c>
      <c r="AY191" s="259" t="s">
        <v>144</v>
      </c>
    </row>
    <row r="192" s="2" customFormat="1" ht="16.5" customHeight="1">
      <c r="A192" s="39"/>
      <c r="B192" s="40"/>
      <c r="C192" s="219" t="s">
        <v>223</v>
      </c>
      <c r="D192" s="219" t="s">
        <v>147</v>
      </c>
      <c r="E192" s="220" t="s">
        <v>224</v>
      </c>
      <c r="F192" s="221" t="s">
        <v>225</v>
      </c>
      <c r="G192" s="222" t="s">
        <v>150</v>
      </c>
      <c r="H192" s="223">
        <v>0.89000000000000001</v>
      </c>
      <c r="I192" s="224"/>
      <c r="J192" s="225">
        <f>ROUND(I192*H192,2)</f>
        <v>0</v>
      </c>
      <c r="K192" s="221" t="s">
        <v>1</v>
      </c>
      <c r="L192" s="45"/>
      <c r="M192" s="226" t="s">
        <v>1</v>
      </c>
      <c r="N192" s="227" t="s">
        <v>40</v>
      </c>
      <c r="O192" s="92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0" t="s">
        <v>152</v>
      </c>
      <c r="AT192" s="230" t="s">
        <v>147</v>
      </c>
      <c r="AU192" s="230" t="s">
        <v>85</v>
      </c>
      <c r="AY192" s="18" t="s">
        <v>144</v>
      </c>
      <c r="BE192" s="231">
        <f>IF(N192="základní",J192,0)</f>
        <v>0</v>
      </c>
      <c r="BF192" s="231">
        <f>IF(N192="snížená",J192,0)</f>
        <v>0</v>
      </c>
      <c r="BG192" s="231">
        <f>IF(N192="zákl. přenesená",J192,0)</f>
        <v>0</v>
      </c>
      <c r="BH192" s="231">
        <f>IF(N192="sníž. přenesená",J192,0)</f>
        <v>0</v>
      </c>
      <c r="BI192" s="231">
        <f>IF(N192="nulová",J192,0)</f>
        <v>0</v>
      </c>
      <c r="BJ192" s="18" t="s">
        <v>83</v>
      </c>
      <c r="BK192" s="231">
        <f>ROUND(I192*H192,2)</f>
        <v>0</v>
      </c>
      <c r="BL192" s="18" t="s">
        <v>152</v>
      </c>
      <c r="BM192" s="230" t="s">
        <v>226</v>
      </c>
    </row>
    <row r="193" s="2" customFormat="1">
      <c r="A193" s="39"/>
      <c r="B193" s="40"/>
      <c r="C193" s="41"/>
      <c r="D193" s="232" t="s">
        <v>154</v>
      </c>
      <c r="E193" s="41"/>
      <c r="F193" s="233" t="s">
        <v>225</v>
      </c>
      <c r="G193" s="41"/>
      <c r="H193" s="41"/>
      <c r="I193" s="234"/>
      <c r="J193" s="41"/>
      <c r="K193" s="41"/>
      <c r="L193" s="45"/>
      <c r="M193" s="235"/>
      <c r="N193" s="236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154</v>
      </c>
      <c r="AU193" s="18" t="s">
        <v>85</v>
      </c>
    </row>
    <row r="194" s="13" customFormat="1">
      <c r="A194" s="13"/>
      <c r="B194" s="239"/>
      <c r="C194" s="240"/>
      <c r="D194" s="232" t="s">
        <v>157</v>
      </c>
      <c r="E194" s="241" t="s">
        <v>1</v>
      </c>
      <c r="F194" s="242" t="s">
        <v>227</v>
      </c>
      <c r="G194" s="240"/>
      <c r="H194" s="241" t="s">
        <v>1</v>
      </c>
      <c r="I194" s="243"/>
      <c r="J194" s="240"/>
      <c r="K194" s="240"/>
      <c r="L194" s="244"/>
      <c r="M194" s="245"/>
      <c r="N194" s="246"/>
      <c r="O194" s="246"/>
      <c r="P194" s="246"/>
      <c r="Q194" s="246"/>
      <c r="R194" s="246"/>
      <c r="S194" s="246"/>
      <c r="T194" s="247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8" t="s">
        <v>157</v>
      </c>
      <c r="AU194" s="248" t="s">
        <v>85</v>
      </c>
      <c r="AV194" s="13" t="s">
        <v>83</v>
      </c>
      <c r="AW194" s="13" t="s">
        <v>32</v>
      </c>
      <c r="AX194" s="13" t="s">
        <v>75</v>
      </c>
      <c r="AY194" s="248" t="s">
        <v>144</v>
      </c>
    </row>
    <row r="195" s="14" customFormat="1">
      <c r="A195" s="14"/>
      <c r="B195" s="249"/>
      <c r="C195" s="250"/>
      <c r="D195" s="232" t="s">
        <v>157</v>
      </c>
      <c r="E195" s="251" t="s">
        <v>1</v>
      </c>
      <c r="F195" s="252" t="s">
        <v>83</v>
      </c>
      <c r="G195" s="250"/>
      <c r="H195" s="253">
        <v>1</v>
      </c>
      <c r="I195" s="254"/>
      <c r="J195" s="250"/>
      <c r="K195" s="250"/>
      <c r="L195" s="255"/>
      <c r="M195" s="256"/>
      <c r="N195" s="257"/>
      <c r="O195" s="257"/>
      <c r="P195" s="257"/>
      <c r="Q195" s="257"/>
      <c r="R195" s="257"/>
      <c r="S195" s="257"/>
      <c r="T195" s="258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9" t="s">
        <v>157</v>
      </c>
      <c r="AU195" s="259" t="s">
        <v>85</v>
      </c>
      <c r="AV195" s="14" t="s">
        <v>85</v>
      </c>
      <c r="AW195" s="14" t="s">
        <v>32</v>
      </c>
      <c r="AX195" s="14" t="s">
        <v>83</v>
      </c>
      <c r="AY195" s="259" t="s">
        <v>144</v>
      </c>
    </row>
    <row r="196" s="14" customFormat="1">
      <c r="A196" s="14"/>
      <c r="B196" s="249"/>
      <c r="C196" s="250"/>
      <c r="D196" s="232" t="s">
        <v>157</v>
      </c>
      <c r="E196" s="250"/>
      <c r="F196" s="252" t="s">
        <v>161</v>
      </c>
      <c r="G196" s="250"/>
      <c r="H196" s="253">
        <v>0.89000000000000001</v>
      </c>
      <c r="I196" s="254"/>
      <c r="J196" s="250"/>
      <c r="K196" s="250"/>
      <c r="L196" s="255"/>
      <c r="M196" s="256"/>
      <c r="N196" s="257"/>
      <c r="O196" s="257"/>
      <c r="P196" s="257"/>
      <c r="Q196" s="257"/>
      <c r="R196" s="257"/>
      <c r="S196" s="257"/>
      <c r="T196" s="258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9" t="s">
        <v>157</v>
      </c>
      <c r="AU196" s="259" t="s">
        <v>85</v>
      </c>
      <c r="AV196" s="14" t="s">
        <v>85</v>
      </c>
      <c r="AW196" s="14" t="s">
        <v>4</v>
      </c>
      <c r="AX196" s="14" t="s">
        <v>83</v>
      </c>
      <c r="AY196" s="259" t="s">
        <v>144</v>
      </c>
    </row>
    <row r="197" s="12" customFormat="1" ht="22.8" customHeight="1">
      <c r="A197" s="12"/>
      <c r="B197" s="203"/>
      <c r="C197" s="204"/>
      <c r="D197" s="205" t="s">
        <v>74</v>
      </c>
      <c r="E197" s="217" t="s">
        <v>228</v>
      </c>
      <c r="F197" s="217" t="s">
        <v>229</v>
      </c>
      <c r="G197" s="204"/>
      <c r="H197" s="204"/>
      <c r="I197" s="207"/>
      <c r="J197" s="218">
        <f>BK197</f>
        <v>0</v>
      </c>
      <c r="K197" s="204"/>
      <c r="L197" s="209"/>
      <c r="M197" s="210"/>
      <c r="N197" s="211"/>
      <c r="O197" s="211"/>
      <c r="P197" s="212">
        <f>SUM(P198:P204)</f>
        <v>0</v>
      </c>
      <c r="Q197" s="211"/>
      <c r="R197" s="212">
        <f>SUM(R198:R204)</f>
        <v>0</v>
      </c>
      <c r="S197" s="211"/>
      <c r="T197" s="213">
        <f>SUM(T198:T204)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4" t="s">
        <v>143</v>
      </c>
      <c r="AT197" s="215" t="s">
        <v>74</v>
      </c>
      <c r="AU197" s="215" t="s">
        <v>83</v>
      </c>
      <c r="AY197" s="214" t="s">
        <v>144</v>
      </c>
      <c r="BK197" s="216">
        <f>SUM(BK198:BK204)</f>
        <v>0</v>
      </c>
    </row>
    <row r="198" s="2" customFormat="1" ht="16.5" customHeight="1">
      <c r="A198" s="39"/>
      <c r="B198" s="40"/>
      <c r="C198" s="219" t="s">
        <v>230</v>
      </c>
      <c r="D198" s="219" t="s">
        <v>147</v>
      </c>
      <c r="E198" s="220" t="s">
        <v>231</v>
      </c>
      <c r="F198" s="221" t="s">
        <v>232</v>
      </c>
      <c r="G198" s="222" t="s">
        <v>150</v>
      </c>
      <c r="H198" s="223">
        <v>0.89000000000000001</v>
      </c>
      <c r="I198" s="224"/>
      <c r="J198" s="225">
        <f>ROUND(I198*H198,2)</f>
        <v>0</v>
      </c>
      <c r="K198" s="221" t="s">
        <v>151</v>
      </c>
      <c r="L198" s="45"/>
      <c r="M198" s="226" t="s">
        <v>1</v>
      </c>
      <c r="N198" s="227" t="s">
        <v>40</v>
      </c>
      <c r="O198" s="92"/>
      <c r="P198" s="228">
        <f>O198*H198</f>
        <v>0</v>
      </c>
      <c r="Q198" s="228">
        <v>0</v>
      </c>
      <c r="R198" s="228">
        <f>Q198*H198</f>
        <v>0</v>
      </c>
      <c r="S198" s="228">
        <v>0</v>
      </c>
      <c r="T198" s="22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0" t="s">
        <v>152</v>
      </c>
      <c r="AT198" s="230" t="s">
        <v>147</v>
      </c>
      <c r="AU198" s="230" t="s">
        <v>85</v>
      </c>
      <c r="AY198" s="18" t="s">
        <v>144</v>
      </c>
      <c r="BE198" s="231">
        <f>IF(N198="základní",J198,0)</f>
        <v>0</v>
      </c>
      <c r="BF198" s="231">
        <f>IF(N198="snížená",J198,0)</f>
        <v>0</v>
      </c>
      <c r="BG198" s="231">
        <f>IF(N198="zákl. přenesená",J198,0)</f>
        <v>0</v>
      </c>
      <c r="BH198" s="231">
        <f>IF(N198="sníž. přenesená",J198,0)</f>
        <v>0</v>
      </c>
      <c r="BI198" s="231">
        <f>IF(N198="nulová",J198,0)</f>
        <v>0</v>
      </c>
      <c r="BJ198" s="18" t="s">
        <v>83</v>
      </c>
      <c r="BK198" s="231">
        <f>ROUND(I198*H198,2)</f>
        <v>0</v>
      </c>
      <c r="BL198" s="18" t="s">
        <v>152</v>
      </c>
      <c r="BM198" s="230" t="s">
        <v>233</v>
      </c>
    </row>
    <row r="199" s="2" customFormat="1">
      <c r="A199" s="39"/>
      <c r="B199" s="40"/>
      <c r="C199" s="41"/>
      <c r="D199" s="232" t="s">
        <v>154</v>
      </c>
      <c r="E199" s="41"/>
      <c r="F199" s="233" t="s">
        <v>232</v>
      </c>
      <c r="G199" s="41"/>
      <c r="H199" s="41"/>
      <c r="I199" s="234"/>
      <c r="J199" s="41"/>
      <c r="K199" s="41"/>
      <c r="L199" s="45"/>
      <c r="M199" s="235"/>
      <c r="N199" s="236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154</v>
      </c>
      <c r="AU199" s="18" t="s">
        <v>85</v>
      </c>
    </row>
    <row r="200" s="2" customFormat="1">
      <c r="A200" s="39"/>
      <c r="B200" s="40"/>
      <c r="C200" s="41"/>
      <c r="D200" s="237" t="s">
        <v>155</v>
      </c>
      <c r="E200" s="41"/>
      <c r="F200" s="238" t="s">
        <v>234</v>
      </c>
      <c r="G200" s="41"/>
      <c r="H200" s="41"/>
      <c r="I200" s="234"/>
      <c r="J200" s="41"/>
      <c r="K200" s="41"/>
      <c r="L200" s="45"/>
      <c r="M200" s="235"/>
      <c r="N200" s="236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155</v>
      </c>
      <c r="AU200" s="18" t="s">
        <v>85</v>
      </c>
    </row>
    <row r="201" s="13" customFormat="1">
      <c r="A201" s="13"/>
      <c r="B201" s="239"/>
      <c r="C201" s="240"/>
      <c r="D201" s="232" t="s">
        <v>157</v>
      </c>
      <c r="E201" s="241" t="s">
        <v>1</v>
      </c>
      <c r="F201" s="242" t="s">
        <v>235</v>
      </c>
      <c r="G201" s="240"/>
      <c r="H201" s="241" t="s">
        <v>1</v>
      </c>
      <c r="I201" s="243"/>
      <c r="J201" s="240"/>
      <c r="K201" s="240"/>
      <c r="L201" s="244"/>
      <c r="M201" s="245"/>
      <c r="N201" s="246"/>
      <c r="O201" s="246"/>
      <c r="P201" s="246"/>
      <c r="Q201" s="246"/>
      <c r="R201" s="246"/>
      <c r="S201" s="246"/>
      <c r="T201" s="247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8" t="s">
        <v>157</v>
      </c>
      <c r="AU201" s="248" t="s">
        <v>85</v>
      </c>
      <c r="AV201" s="13" t="s">
        <v>83</v>
      </c>
      <c r="AW201" s="13" t="s">
        <v>32</v>
      </c>
      <c r="AX201" s="13" t="s">
        <v>75</v>
      </c>
      <c r="AY201" s="248" t="s">
        <v>144</v>
      </c>
    </row>
    <row r="202" s="13" customFormat="1">
      <c r="A202" s="13"/>
      <c r="B202" s="239"/>
      <c r="C202" s="240"/>
      <c r="D202" s="232" t="s">
        <v>157</v>
      </c>
      <c r="E202" s="241" t="s">
        <v>1</v>
      </c>
      <c r="F202" s="242" t="s">
        <v>236</v>
      </c>
      <c r="G202" s="240"/>
      <c r="H202" s="241" t="s">
        <v>1</v>
      </c>
      <c r="I202" s="243"/>
      <c r="J202" s="240"/>
      <c r="K202" s="240"/>
      <c r="L202" s="244"/>
      <c r="M202" s="245"/>
      <c r="N202" s="246"/>
      <c r="O202" s="246"/>
      <c r="P202" s="246"/>
      <c r="Q202" s="246"/>
      <c r="R202" s="246"/>
      <c r="S202" s="246"/>
      <c r="T202" s="247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8" t="s">
        <v>157</v>
      </c>
      <c r="AU202" s="248" t="s">
        <v>85</v>
      </c>
      <c r="AV202" s="13" t="s">
        <v>83</v>
      </c>
      <c r="AW202" s="13" t="s">
        <v>32</v>
      </c>
      <c r="AX202" s="13" t="s">
        <v>75</v>
      </c>
      <c r="AY202" s="248" t="s">
        <v>144</v>
      </c>
    </row>
    <row r="203" s="14" customFormat="1">
      <c r="A203" s="14"/>
      <c r="B203" s="249"/>
      <c r="C203" s="250"/>
      <c r="D203" s="232" t="s">
        <v>157</v>
      </c>
      <c r="E203" s="251" t="s">
        <v>1</v>
      </c>
      <c r="F203" s="252" t="s">
        <v>83</v>
      </c>
      <c r="G203" s="250"/>
      <c r="H203" s="253">
        <v>1</v>
      </c>
      <c r="I203" s="254"/>
      <c r="J203" s="250"/>
      <c r="K203" s="250"/>
      <c r="L203" s="255"/>
      <c r="M203" s="256"/>
      <c r="N203" s="257"/>
      <c r="O203" s="257"/>
      <c r="P203" s="257"/>
      <c r="Q203" s="257"/>
      <c r="R203" s="257"/>
      <c r="S203" s="257"/>
      <c r="T203" s="258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9" t="s">
        <v>157</v>
      </c>
      <c r="AU203" s="259" t="s">
        <v>85</v>
      </c>
      <c r="AV203" s="14" t="s">
        <v>85</v>
      </c>
      <c r="AW203" s="14" t="s">
        <v>32</v>
      </c>
      <c r="AX203" s="14" t="s">
        <v>83</v>
      </c>
      <c r="AY203" s="259" t="s">
        <v>144</v>
      </c>
    </row>
    <row r="204" s="14" customFormat="1">
      <c r="A204" s="14"/>
      <c r="B204" s="249"/>
      <c r="C204" s="250"/>
      <c r="D204" s="232" t="s">
        <v>157</v>
      </c>
      <c r="E204" s="250"/>
      <c r="F204" s="252" t="s">
        <v>161</v>
      </c>
      <c r="G204" s="250"/>
      <c r="H204" s="253">
        <v>0.89000000000000001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157</v>
      </c>
      <c r="AU204" s="259" t="s">
        <v>85</v>
      </c>
      <c r="AV204" s="14" t="s">
        <v>85</v>
      </c>
      <c r="AW204" s="14" t="s">
        <v>4</v>
      </c>
      <c r="AX204" s="14" t="s">
        <v>83</v>
      </c>
      <c r="AY204" s="259" t="s">
        <v>144</v>
      </c>
    </row>
    <row r="205" s="12" customFormat="1" ht="22.8" customHeight="1">
      <c r="A205" s="12"/>
      <c r="B205" s="203"/>
      <c r="C205" s="204"/>
      <c r="D205" s="205" t="s">
        <v>74</v>
      </c>
      <c r="E205" s="217" t="s">
        <v>237</v>
      </c>
      <c r="F205" s="217" t="s">
        <v>238</v>
      </c>
      <c r="G205" s="204"/>
      <c r="H205" s="204"/>
      <c r="I205" s="207"/>
      <c r="J205" s="218">
        <f>BK205</f>
        <v>0</v>
      </c>
      <c r="K205" s="204"/>
      <c r="L205" s="209"/>
      <c r="M205" s="210"/>
      <c r="N205" s="211"/>
      <c r="O205" s="211"/>
      <c r="P205" s="212">
        <f>SUM(P206:P215)</f>
        <v>0</v>
      </c>
      <c r="Q205" s="211"/>
      <c r="R205" s="212">
        <f>SUM(R206:R215)</f>
        <v>0</v>
      </c>
      <c r="S205" s="211"/>
      <c r="T205" s="213">
        <f>SUM(T206:T215)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4" t="s">
        <v>143</v>
      </c>
      <c r="AT205" s="215" t="s">
        <v>74</v>
      </c>
      <c r="AU205" s="215" t="s">
        <v>83</v>
      </c>
      <c r="AY205" s="214" t="s">
        <v>144</v>
      </c>
      <c r="BK205" s="216">
        <f>SUM(BK206:BK215)</f>
        <v>0</v>
      </c>
    </row>
    <row r="206" s="2" customFormat="1" ht="21.75" customHeight="1">
      <c r="A206" s="39"/>
      <c r="B206" s="40"/>
      <c r="C206" s="219" t="s">
        <v>239</v>
      </c>
      <c r="D206" s="219" t="s">
        <v>147</v>
      </c>
      <c r="E206" s="220" t="s">
        <v>240</v>
      </c>
      <c r="F206" s="221" t="s">
        <v>241</v>
      </c>
      <c r="G206" s="222" t="s">
        <v>150</v>
      </c>
      <c r="H206" s="223">
        <v>0.89000000000000001</v>
      </c>
      <c r="I206" s="224"/>
      <c r="J206" s="225">
        <f>ROUND(I206*H206,2)</f>
        <v>0</v>
      </c>
      <c r="K206" s="221" t="s">
        <v>151</v>
      </c>
      <c r="L206" s="45"/>
      <c r="M206" s="226" t="s">
        <v>1</v>
      </c>
      <c r="N206" s="227" t="s">
        <v>40</v>
      </c>
      <c r="O206" s="92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0" t="s">
        <v>152</v>
      </c>
      <c r="AT206" s="230" t="s">
        <v>147</v>
      </c>
      <c r="AU206" s="230" t="s">
        <v>85</v>
      </c>
      <c r="AY206" s="18" t="s">
        <v>144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8" t="s">
        <v>83</v>
      </c>
      <c r="BK206" s="231">
        <f>ROUND(I206*H206,2)</f>
        <v>0</v>
      </c>
      <c r="BL206" s="18" t="s">
        <v>152</v>
      </c>
      <c r="BM206" s="230" t="s">
        <v>242</v>
      </c>
    </row>
    <row r="207" s="2" customFormat="1">
      <c r="A207" s="39"/>
      <c r="B207" s="40"/>
      <c r="C207" s="41"/>
      <c r="D207" s="232" t="s">
        <v>154</v>
      </c>
      <c r="E207" s="41"/>
      <c r="F207" s="233" t="s">
        <v>241</v>
      </c>
      <c r="G207" s="41"/>
      <c r="H207" s="41"/>
      <c r="I207" s="234"/>
      <c r="J207" s="41"/>
      <c r="K207" s="41"/>
      <c r="L207" s="45"/>
      <c r="M207" s="235"/>
      <c r="N207" s="236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154</v>
      </c>
      <c r="AU207" s="18" t="s">
        <v>85</v>
      </c>
    </row>
    <row r="208" s="2" customFormat="1">
      <c r="A208" s="39"/>
      <c r="B208" s="40"/>
      <c r="C208" s="41"/>
      <c r="D208" s="237" t="s">
        <v>155</v>
      </c>
      <c r="E208" s="41"/>
      <c r="F208" s="238" t="s">
        <v>243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155</v>
      </c>
      <c r="AU208" s="18" t="s">
        <v>85</v>
      </c>
    </row>
    <row r="209" s="13" customFormat="1">
      <c r="A209" s="13"/>
      <c r="B209" s="239"/>
      <c r="C209" s="240"/>
      <c r="D209" s="232" t="s">
        <v>157</v>
      </c>
      <c r="E209" s="241" t="s">
        <v>1</v>
      </c>
      <c r="F209" s="242" t="s">
        <v>244</v>
      </c>
      <c r="G209" s="240"/>
      <c r="H209" s="241" t="s">
        <v>1</v>
      </c>
      <c r="I209" s="243"/>
      <c r="J209" s="240"/>
      <c r="K209" s="240"/>
      <c r="L209" s="244"/>
      <c r="M209" s="245"/>
      <c r="N209" s="246"/>
      <c r="O209" s="246"/>
      <c r="P209" s="246"/>
      <c r="Q209" s="246"/>
      <c r="R209" s="246"/>
      <c r="S209" s="246"/>
      <c r="T209" s="247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8" t="s">
        <v>157</v>
      </c>
      <c r="AU209" s="248" t="s">
        <v>85</v>
      </c>
      <c r="AV209" s="13" t="s">
        <v>83</v>
      </c>
      <c r="AW209" s="13" t="s">
        <v>32</v>
      </c>
      <c r="AX209" s="13" t="s">
        <v>75</v>
      </c>
      <c r="AY209" s="248" t="s">
        <v>144</v>
      </c>
    </row>
    <row r="210" s="13" customFormat="1">
      <c r="A210" s="13"/>
      <c r="B210" s="239"/>
      <c r="C210" s="240"/>
      <c r="D210" s="232" t="s">
        <v>157</v>
      </c>
      <c r="E210" s="241" t="s">
        <v>1</v>
      </c>
      <c r="F210" s="242" t="s">
        <v>245</v>
      </c>
      <c r="G210" s="240"/>
      <c r="H210" s="241" t="s">
        <v>1</v>
      </c>
      <c r="I210" s="243"/>
      <c r="J210" s="240"/>
      <c r="K210" s="240"/>
      <c r="L210" s="244"/>
      <c r="M210" s="245"/>
      <c r="N210" s="246"/>
      <c r="O210" s="246"/>
      <c r="P210" s="246"/>
      <c r="Q210" s="246"/>
      <c r="R210" s="246"/>
      <c r="S210" s="246"/>
      <c r="T210" s="24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8" t="s">
        <v>157</v>
      </c>
      <c r="AU210" s="248" t="s">
        <v>85</v>
      </c>
      <c r="AV210" s="13" t="s">
        <v>83</v>
      </c>
      <c r="AW210" s="13" t="s">
        <v>32</v>
      </c>
      <c r="AX210" s="13" t="s">
        <v>75</v>
      </c>
      <c r="AY210" s="248" t="s">
        <v>144</v>
      </c>
    </row>
    <row r="211" s="13" customFormat="1">
      <c r="A211" s="13"/>
      <c r="B211" s="239"/>
      <c r="C211" s="240"/>
      <c r="D211" s="232" t="s">
        <v>157</v>
      </c>
      <c r="E211" s="241" t="s">
        <v>1</v>
      </c>
      <c r="F211" s="242" t="s">
        <v>246</v>
      </c>
      <c r="G211" s="240"/>
      <c r="H211" s="241" t="s">
        <v>1</v>
      </c>
      <c r="I211" s="243"/>
      <c r="J211" s="240"/>
      <c r="K211" s="240"/>
      <c r="L211" s="244"/>
      <c r="M211" s="245"/>
      <c r="N211" s="246"/>
      <c r="O211" s="246"/>
      <c r="P211" s="246"/>
      <c r="Q211" s="246"/>
      <c r="R211" s="246"/>
      <c r="S211" s="246"/>
      <c r="T211" s="247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8" t="s">
        <v>157</v>
      </c>
      <c r="AU211" s="248" t="s">
        <v>85</v>
      </c>
      <c r="AV211" s="13" t="s">
        <v>83</v>
      </c>
      <c r="AW211" s="13" t="s">
        <v>32</v>
      </c>
      <c r="AX211" s="13" t="s">
        <v>75</v>
      </c>
      <c r="AY211" s="248" t="s">
        <v>144</v>
      </c>
    </row>
    <row r="212" s="13" customFormat="1">
      <c r="A212" s="13"/>
      <c r="B212" s="239"/>
      <c r="C212" s="240"/>
      <c r="D212" s="232" t="s">
        <v>157</v>
      </c>
      <c r="E212" s="241" t="s">
        <v>1</v>
      </c>
      <c r="F212" s="242" t="s">
        <v>247</v>
      </c>
      <c r="G212" s="240"/>
      <c r="H212" s="241" t="s">
        <v>1</v>
      </c>
      <c r="I212" s="243"/>
      <c r="J212" s="240"/>
      <c r="K212" s="240"/>
      <c r="L212" s="244"/>
      <c r="M212" s="245"/>
      <c r="N212" s="246"/>
      <c r="O212" s="246"/>
      <c r="P212" s="246"/>
      <c r="Q212" s="246"/>
      <c r="R212" s="246"/>
      <c r="S212" s="246"/>
      <c r="T212" s="247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8" t="s">
        <v>157</v>
      </c>
      <c r="AU212" s="248" t="s">
        <v>85</v>
      </c>
      <c r="AV212" s="13" t="s">
        <v>83</v>
      </c>
      <c r="AW212" s="13" t="s">
        <v>32</v>
      </c>
      <c r="AX212" s="13" t="s">
        <v>75</v>
      </c>
      <c r="AY212" s="248" t="s">
        <v>144</v>
      </c>
    </row>
    <row r="213" s="13" customFormat="1">
      <c r="A213" s="13"/>
      <c r="B213" s="239"/>
      <c r="C213" s="240"/>
      <c r="D213" s="232" t="s">
        <v>157</v>
      </c>
      <c r="E213" s="241" t="s">
        <v>1</v>
      </c>
      <c r="F213" s="242" t="s">
        <v>248</v>
      </c>
      <c r="G213" s="240"/>
      <c r="H213" s="241" t="s">
        <v>1</v>
      </c>
      <c r="I213" s="243"/>
      <c r="J213" s="240"/>
      <c r="K213" s="240"/>
      <c r="L213" s="244"/>
      <c r="M213" s="245"/>
      <c r="N213" s="246"/>
      <c r="O213" s="246"/>
      <c r="P213" s="246"/>
      <c r="Q213" s="246"/>
      <c r="R213" s="246"/>
      <c r="S213" s="246"/>
      <c r="T213" s="24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8" t="s">
        <v>157</v>
      </c>
      <c r="AU213" s="248" t="s">
        <v>85</v>
      </c>
      <c r="AV213" s="13" t="s">
        <v>83</v>
      </c>
      <c r="AW213" s="13" t="s">
        <v>32</v>
      </c>
      <c r="AX213" s="13" t="s">
        <v>75</v>
      </c>
      <c r="AY213" s="248" t="s">
        <v>144</v>
      </c>
    </row>
    <row r="214" s="14" customFormat="1">
      <c r="A214" s="14"/>
      <c r="B214" s="249"/>
      <c r="C214" s="250"/>
      <c r="D214" s="232" t="s">
        <v>157</v>
      </c>
      <c r="E214" s="251" t="s">
        <v>1</v>
      </c>
      <c r="F214" s="252" t="s">
        <v>83</v>
      </c>
      <c r="G214" s="250"/>
      <c r="H214" s="253">
        <v>1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157</v>
      </c>
      <c r="AU214" s="259" t="s">
        <v>85</v>
      </c>
      <c r="AV214" s="14" t="s">
        <v>85</v>
      </c>
      <c r="AW214" s="14" t="s">
        <v>32</v>
      </c>
      <c r="AX214" s="14" t="s">
        <v>83</v>
      </c>
      <c r="AY214" s="259" t="s">
        <v>144</v>
      </c>
    </row>
    <row r="215" s="14" customFormat="1">
      <c r="A215" s="14"/>
      <c r="B215" s="249"/>
      <c r="C215" s="250"/>
      <c r="D215" s="232" t="s">
        <v>157</v>
      </c>
      <c r="E215" s="250"/>
      <c r="F215" s="252" t="s">
        <v>161</v>
      </c>
      <c r="G215" s="250"/>
      <c r="H215" s="253">
        <v>0.89000000000000001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157</v>
      </c>
      <c r="AU215" s="259" t="s">
        <v>85</v>
      </c>
      <c r="AV215" s="14" t="s">
        <v>85</v>
      </c>
      <c r="AW215" s="14" t="s">
        <v>4</v>
      </c>
      <c r="AX215" s="14" t="s">
        <v>83</v>
      </c>
      <c r="AY215" s="259" t="s">
        <v>144</v>
      </c>
    </row>
    <row r="216" s="12" customFormat="1" ht="22.8" customHeight="1">
      <c r="A216" s="12"/>
      <c r="B216" s="203"/>
      <c r="C216" s="204"/>
      <c r="D216" s="205" t="s">
        <v>74</v>
      </c>
      <c r="E216" s="217" t="s">
        <v>249</v>
      </c>
      <c r="F216" s="217" t="s">
        <v>250</v>
      </c>
      <c r="G216" s="204"/>
      <c r="H216" s="204"/>
      <c r="I216" s="207"/>
      <c r="J216" s="218">
        <f>BK216</f>
        <v>0</v>
      </c>
      <c r="K216" s="204"/>
      <c r="L216" s="209"/>
      <c r="M216" s="210"/>
      <c r="N216" s="211"/>
      <c r="O216" s="211"/>
      <c r="P216" s="212">
        <f>SUM(P217:P240)</f>
        <v>0</v>
      </c>
      <c r="Q216" s="211"/>
      <c r="R216" s="212">
        <f>SUM(R217:R240)</f>
        <v>0</v>
      </c>
      <c r="S216" s="211"/>
      <c r="T216" s="213">
        <f>SUM(T217:T240)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4" t="s">
        <v>143</v>
      </c>
      <c r="AT216" s="215" t="s">
        <v>74</v>
      </c>
      <c r="AU216" s="215" t="s">
        <v>83</v>
      </c>
      <c r="AY216" s="214" t="s">
        <v>144</v>
      </c>
      <c r="BK216" s="216">
        <f>SUM(BK217:BK240)</f>
        <v>0</v>
      </c>
    </row>
    <row r="217" s="2" customFormat="1" ht="16.5" customHeight="1">
      <c r="A217" s="39"/>
      <c r="B217" s="40"/>
      <c r="C217" s="219" t="s">
        <v>251</v>
      </c>
      <c r="D217" s="219" t="s">
        <v>147</v>
      </c>
      <c r="E217" s="220" t="s">
        <v>252</v>
      </c>
      <c r="F217" s="221" t="s">
        <v>253</v>
      </c>
      <c r="G217" s="222" t="s">
        <v>150</v>
      </c>
      <c r="H217" s="223">
        <v>0.89000000000000001</v>
      </c>
      <c r="I217" s="224"/>
      <c r="J217" s="225">
        <f>ROUND(I217*H217,2)</f>
        <v>0</v>
      </c>
      <c r="K217" s="221" t="s">
        <v>151</v>
      </c>
      <c r="L217" s="45"/>
      <c r="M217" s="226" t="s">
        <v>1</v>
      </c>
      <c r="N217" s="227" t="s">
        <v>40</v>
      </c>
      <c r="O217" s="92"/>
      <c r="P217" s="228">
        <f>O217*H217</f>
        <v>0</v>
      </c>
      <c r="Q217" s="228">
        <v>0</v>
      </c>
      <c r="R217" s="228">
        <f>Q217*H217</f>
        <v>0</v>
      </c>
      <c r="S217" s="228">
        <v>0</v>
      </c>
      <c r="T217" s="22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0" t="s">
        <v>152</v>
      </c>
      <c r="AT217" s="230" t="s">
        <v>147</v>
      </c>
      <c r="AU217" s="230" t="s">
        <v>85</v>
      </c>
      <c r="AY217" s="18" t="s">
        <v>144</v>
      </c>
      <c r="BE217" s="231">
        <f>IF(N217="základní",J217,0)</f>
        <v>0</v>
      </c>
      <c r="BF217" s="231">
        <f>IF(N217="snížená",J217,0)</f>
        <v>0</v>
      </c>
      <c r="BG217" s="231">
        <f>IF(N217="zákl. přenesená",J217,0)</f>
        <v>0</v>
      </c>
      <c r="BH217" s="231">
        <f>IF(N217="sníž. přenesená",J217,0)</f>
        <v>0</v>
      </c>
      <c r="BI217" s="231">
        <f>IF(N217="nulová",J217,0)</f>
        <v>0</v>
      </c>
      <c r="BJ217" s="18" t="s">
        <v>83</v>
      </c>
      <c r="BK217" s="231">
        <f>ROUND(I217*H217,2)</f>
        <v>0</v>
      </c>
      <c r="BL217" s="18" t="s">
        <v>152</v>
      </c>
      <c r="BM217" s="230" t="s">
        <v>254</v>
      </c>
    </row>
    <row r="218" s="2" customFormat="1">
      <c r="A218" s="39"/>
      <c r="B218" s="40"/>
      <c r="C218" s="41"/>
      <c r="D218" s="232" t="s">
        <v>154</v>
      </c>
      <c r="E218" s="41"/>
      <c r="F218" s="233" t="s">
        <v>253</v>
      </c>
      <c r="G218" s="41"/>
      <c r="H218" s="41"/>
      <c r="I218" s="234"/>
      <c r="J218" s="41"/>
      <c r="K218" s="41"/>
      <c r="L218" s="45"/>
      <c r="M218" s="235"/>
      <c r="N218" s="236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154</v>
      </c>
      <c r="AU218" s="18" t="s">
        <v>85</v>
      </c>
    </row>
    <row r="219" s="2" customFormat="1">
      <c r="A219" s="39"/>
      <c r="B219" s="40"/>
      <c r="C219" s="41"/>
      <c r="D219" s="237" t="s">
        <v>155</v>
      </c>
      <c r="E219" s="41"/>
      <c r="F219" s="238" t="s">
        <v>255</v>
      </c>
      <c r="G219" s="41"/>
      <c r="H219" s="41"/>
      <c r="I219" s="234"/>
      <c r="J219" s="41"/>
      <c r="K219" s="41"/>
      <c r="L219" s="45"/>
      <c r="M219" s="235"/>
      <c r="N219" s="236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155</v>
      </c>
      <c r="AU219" s="18" t="s">
        <v>85</v>
      </c>
    </row>
    <row r="220" s="13" customFormat="1">
      <c r="A220" s="13"/>
      <c r="B220" s="239"/>
      <c r="C220" s="240"/>
      <c r="D220" s="232" t="s">
        <v>157</v>
      </c>
      <c r="E220" s="241" t="s">
        <v>1</v>
      </c>
      <c r="F220" s="242" t="s">
        <v>256</v>
      </c>
      <c r="G220" s="240"/>
      <c r="H220" s="241" t="s">
        <v>1</v>
      </c>
      <c r="I220" s="243"/>
      <c r="J220" s="240"/>
      <c r="K220" s="240"/>
      <c r="L220" s="244"/>
      <c r="M220" s="245"/>
      <c r="N220" s="246"/>
      <c r="O220" s="246"/>
      <c r="P220" s="246"/>
      <c r="Q220" s="246"/>
      <c r="R220" s="246"/>
      <c r="S220" s="246"/>
      <c r="T220" s="247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8" t="s">
        <v>157</v>
      </c>
      <c r="AU220" s="248" t="s">
        <v>85</v>
      </c>
      <c r="AV220" s="13" t="s">
        <v>83</v>
      </c>
      <c r="AW220" s="13" t="s">
        <v>32</v>
      </c>
      <c r="AX220" s="13" t="s">
        <v>75</v>
      </c>
      <c r="AY220" s="248" t="s">
        <v>144</v>
      </c>
    </row>
    <row r="221" s="13" customFormat="1">
      <c r="A221" s="13"/>
      <c r="B221" s="239"/>
      <c r="C221" s="240"/>
      <c r="D221" s="232" t="s">
        <v>157</v>
      </c>
      <c r="E221" s="241" t="s">
        <v>1</v>
      </c>
      <c r="F221" s="242" t="s">
        <v>257</v>
      </c>
      <c r="G221" s="240"/>
      <c r="H221" s="241" t="s">
        <v>1</v>
      </c>
      <c r="I221" s="243"/>
      <c r="J221" s="240"/>
      <c r="K221" s="240"/>
      <c r="L221" s="244"/>
      <c r="M221" s="245"/>
      <c r="N221" s="246"/>
      <c r="O221" s="246"/>
      <c r="P221" s="246"/>
      <c r="Q221" s="246"/>
      <c r="R221" s="246"/>
      <c r="S221" s="246"/>
      <c r="T221" s="247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8" t="s">
        <v>157</v>
      </c>
      <c r="AU221" s="248" t="s">
        <v>85</v>
      </c>
      <c r="AV221" s="13" t="s">
        <v>83</v>
      </c>
      <c r="AW221" s="13" t="s">
        <v>32</v>
      </c>
      <c r="AX221" s="13" t="s">
        <v>75</v>
      </c>
      <c r="AY221" s="248" t="s">
        <v>144</v>
      </c>
    </row>
    <row r="222" s="14" customFormat="1">
      <c r="A222" s="14"/>
      <c r="B222" s="249"/>
      <c r="C222" s="250"/>
      <c r="D222" s="232" t="s">
        <v>157</v>
      </c>
      <c r="E222" s="251" t="s">
        <v>1</v>
      </c>
      <c r="F222" s="252" t="s">
        <v>83</v>
      </c>
      <c r="G222" s="250"/>
      <c r="H222" s="253">
        <v>1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157</v>
      </c>
      <c r="AU222" s="259" t="s">
        <v>85</v>
      </c>
      <c r="AV222" s="14" t="s">
        <v>85</v>
      </c>
      <c r="AW222" s="14" t="s">
        <v>32</v>
      </c>
      <c r="AX222" s="14" t="s">
        <v>83</v>
      </c>
      <c r="AY222" s="259" t="s">
        <v>144</v>
      </c>
    </row>
    <row r="223" s="14" customFormat="1">
      <c r="A223" s="14"/>
      <c r="B223" s="249"/>
      <c r="C223" s="250"/>
      <c r="D223" s="232" t="s">
        <v>157</v>
      </c>
      <c r="E223" s="250"/>
      <c r="F223" s="252" t="s">
        <v>161</v>
      </c>
      <c r="G223" s="250"/>
      <c r="H223" s="253">
        <v>0.89000000000000001</v>
      </c>
      <c r="I223" s="254"/>
      <c r="J223" s="250"/>
      <c r="K223" s="250"/>
      <c r="L223" s="255"/>
      <c r="M223" s="256"/>
      <c r="N223" s="257"/>
      <c r="O223" s="257"/>
      <c r="P223" s="257"/>
      <c r="Q223" s="257"/>
      <c r="R223" s="257"/>
      <c r="S223" s="257"/>
      <c r="T223" s="258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9" t="s">
        <v>157</v>
      </c>
      <c r="AU223" s="259" t="s">
        <v>85</v>
      </c>
      <c r="AV223" s="14" t="s">
        <v>85</v>
      </c>
      <c r="AW223" s="14" t="s">
        <v>4</v>
      </c>
      <c r="AX223" s="14" t="s">
        <v>83</v>
      </c>
      <c r="AY223" s="259" t="s">
        <v>144</v>
      </c>
    </row>
    <row r="224" s="2" customFormat="1" ht="16.5" customHeight="1">
      <c r="A224" s="39"/>
      <c r="B224" s="40"/>
      <c r="C224" s="219" t="s">
        <v>258</v>
      </c>
      <c r="D224" s="219" t="s">
        <v>147</v>
      </c>
      <c r="E224" s="220" t="s">
        <v>259</v>
      </c>
      <c r="F224" s="221" t="s">
        <v>260</v>
      </c>
      <c r="G224" s="222" t="s">
        <v>150</v>
      </c>
      <c r="H224" s="223">
        <v>0.89000000000000001</v>
      </c>
      <c r="I224" s="224"/>
      <c r="J224" s="225">
        <f>ROUND(I224*H224,2)</f>
        <v>0</v>
      </c>
      <c r="K224" s="221" t="s">
        <v>151</v>
      </c>
      <c r="L224" s="45"/>
      <c r="M224" s="226" t="s">
        <v>1</v>
      </c>
      <c r="N224" s="227" t="s">
        <v>40</v>
      </c>
      <c r="O224" s="92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0" t="s">
        <v>152</v>
      </c>
      <c r="AT224" s="230" t="s">
        <v>147</v>
      </c>
      <c r="AU224" s="230" t="s">
        <v>85</v>
      </c>
      <c r="AY224" s="18" t="s">
        <v>144</v>
      </c>
      <c r="BE224" s="231">
        <f>IF(N224="základní",J224,0)</f>
        <v>0</v>
      </c>
      <c r="BF224" s="231">
        <f>IF(N224="snížená",J224,0)</f>
        <v>0</v>
      </c>
      <c r="BG224" s="231">
        <f>IF(N224="zákl. přenesená",J224,0)</f>
        <v>0</v>
      </c>
      <c r="BH224" s="231">
        <f>IF(N224="sníž. přenesená",J224,0)</f>
        <v>0</v>
      </c>
      <c r="BI224" s="231">
        <f>IF(N224="nulová",J224,0)</f>
        <v>0</v>
      </c>
      <c r="BJ224" s="18" t="s">
        <v>83</v>
      </c>
      <c r="BK224" s="231">
        <f>ROUND(I224*H224,2)</f>
        <v>0</v>
      </c>
      <c r="BL224" s="18" t="s">
        <v>152</v>
      </c>
      <c r="BM224" s="230" t="s">
        <v>261</v>
      </c>
    </row>
    <row r="225" s="2" customFormat="1">
      <c r="A225" s="39"/>
      <c r="B225" s="40"/>
      <c r="C225" s="41"/>
      <c r="D225" s="232" t="s">
        <v>154</v>
      </c>
      <c r="E225" s="41"/>
      <c r="F225" s="233" t="s">
        <v>260</v>
      </c>
      <c r="G225" s="41"/>
      <c r="H225" s="41"/>
      <c r="I225" s="234"/>
      <c r="J225" s="41"/>
      <c r="K225" s="41"/>
      <c r="L225" s="45"/>
      <c r="M225" s="235"/>
      <c r="N225" s="236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154</v>
      </c>
      <c r="AU225" s="18" t="s">
        <v>85</v>
      </c>
    </row>
    <row r="226" s="2" customFormat="1">
      <c r="A226" s="39"/>
      <c r="B226" s="40"/>
      <c r="C226" s="41"/>
      <c r="D226" s="237" t="s">
        <v>155</v>
      </c>
      <c r="E226" s="41"/>
      <c r="F226" s="238" t="s">
        <v>262</v>
      </c>
      <c r="G226" s="41"/>
      <c r="H226" s="41"/>
      <c r="I226" s="234"/>
      <c r="J226" s="41"/>
      <c r="K226" s="41"/>
      <c r="L226" s="45"/>
      <c r="M226" s="235"/>
      <c r="N226" s="236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155</v>
      </c>
      <c r="AU226" s="18" t="s">
        <v>85</v>
      </c>
    </row>
    <row r="227" s="13" customFormat="1">
      <c r="A227" s="13"/>
      <c r="B227" s="239"/>
      <c r="C227" s="240"/>
      <c r="D227" s="232" t="s">
        <v>157</v>
      </c>
      <c r="E227" s="241" t="s">
        <v>1</v>
      </c>
      <c r="F227" s="242" t="s">
        <v>263</v>
      </c>
      <c r="G227" s="240"/>
      <c r="H227" s="241" t="s">
        <v>1</v>
      </c>
      <c r="I227" s="243"/>
      <c r="J227" s="240"/>
      <c r="K227" s="240"/>
      <c r="L227" s="244"/>
      <c r="M227" s="245"/>
      <c r="N227" s="246"/>
      <c r="O227" s="246"/>
      <c r="P227" s="246"/>
      <c r="Q227" s="246"/>
      <c r="R227" s="246"/>
      <c r="S227" s="246"/>
      <c r="T227" s="247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8" t="s">
        <v>157</v>
      </c>
      <c r="AU227" s="248" t="s">
        <v>85</v>
      </c>
      <c r="AV227" s="13" t="s">
        <v>83</v>
      </c>
      <c r="AW227" s="13" t="s">
        <v>32</v>
      </c>
      <c r="AX227" s="13" t="s">
        <v>75</v>
      </c>
      <c r="AY227" s="248" t="s">
        <v>144</v>
      </c>
    </row>
    <row r="228" s="13" customFormat="1">
      <c r="A228" s="13"/>
      <c r="B228" s="239"/>
      <c r="C228" s="240"/>
      <c r="D228" s="232" t="s">
        <v>157</v>
      </c>
      <c r="E228" s="241" t="s">
        <v>1</v>
      </c>
      <c r="F228" s="242" t="s">
        <v>264</v>
      </c>
      <c r="G228" s="240"/>
      <c r="H228" s="241" t="s">
        <v>1</v>
      </c>
      <c r="I228" s="243"/>
      <c r="J228" s="240"/>
      <c r="K228" s="240"/>
      <c r="L228" s="244"/>
      <c r="M228" s="245"/>
      <c r="N228" s="246"/>
      <c r="O228" s="246"/>
      <c r="P228" s="246"/>
      <c r="Q228" s="246"/>
      <c r="R228" s="246"/>
      <c r="S228" s="246"/>
      <c r="T228" s="247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8" t="s">
        <v>157</v>
      </c>
      <c r="AU228" s="248" t="s">
        <v>85</v>
      </c>
      <c r="AV228" s="13" t="s">
        <v>83</v>
      </c>
      <c r="AW228" s="13" t="s">
        <v>32</v>
      </c>
      <c r="AX228" s="13" t="s">
        <v>75</v>
      </c>
      <c r="AY228" s="248" t="s">
        <v>144</v>
      </c>
    </row>
    <row r="229" s="13" customFormat="1">
      <c r="A229" s="13"/>
      <c r="B229" s="239"/>
      <c r="C229" s="240"/>
      <c r="D229" s="232" t="s">
        <v>157</v>
      </c>
      <c r="E229" s="241" t="s">
        <v>1</v>
      </c>
      <c r="F229" s="242" t="s">
        <v>265</v>
      </c>
      <c r="G229" s="240"/>
      <c r="H229" s="241" t="s">
        <v>1</v>
      </c>
      <c r="I229" s="243"/>
      <c r="J229" s="240"/>
      <c r="K229" s="240"/>
      <c r="L229" s="244"/>
      <c r="M229" s="245"/>
      <c r="N229" s="246"/>
      <c r="O229" s="246"/>
      <c r="P229" s="246"/>
      <c r="Q229" s="246"/>
      <c r="R229" s="246"/>
      <c r="S229" s="246"/>
      <c r="T229" s="247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8" t="s">
        <v>157</v>
      </c>
      <c r="AU229" s="248" t="s">
        <v>85</v>
      </c>
      <c r="AV229" s="13" t="s">
        <v>83</v>
      </c>
      <c r="AW229" s="13" t="s">
        <v>32</v>
      </c>
      <c r="AX229" s="13" t="s">
        <v>75</v>
      </c>
      <c r="AY229" s="248" t="s">
        <v>144</v>
      </c>
    </row>
    <row r="230" s="13" customFormat="1">
      <c r="A230" s="13"/>
      <c r="B230" s="239"/>
      <c r="C230" s="240"/>
      <c r="D230" s="232" t="s">
        <v>157</v>
      </c>
      <c r="E230" s="241" t="s">
        <v>1</v>
      </c>
      <c r="F230" s="242" t="s">
        <v>266</v>
      </c>
      <c r="G230" s="240"/>
      <c r="H230" s="241" t="s">
        <v>1</v>
      </c>
      <c r="I230" s="243"/>
      <c r="J230" s="240"/>
      <c r="K230" s="240"/>
      <c r="L230" s="244"/>
      <c r="M230" s="245"/>
      <c r="N230" s="246"/>
      <c r="O230" s="246"/>
      <c r="P230" s="246"/>
      <c r="Q230" s="246"/>
      <c r="R230" s="246"/>
      <c r="S230" s="246"/>
      <c r="T230" s="247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8" t="s">
        <v>157</v>
      </c>
      <c r="AU230" s="248" t="s">
        <v>85</v>
      </c>
      <c r="AV230" s="13" t="s">
        <v>83</v>
      </c>
      <c r="AW230" s="13" t="s">
        <v>32</v>
      </c>
      <c r="AX230" s="13" t="s">
        <v>75</v>
      </c>
      <c r="AY230" s="248" t="s">
        <v>144</v>
      </c>
    </row>
    <row r="231" s="14" customFormat="1">
      <c r="A231" s="14"/>
      <c r="B231" s="249"/>
      <c r="C231" s="250"/>
      <c r="D231" s="232" t="s">
        <v>157</v>
      </c>
      <c r="E231" s="251" t="s">
        <v>1</v>
      </c>
      <c r="F231" s="252" t="s">
        <v>83</v>
      </c>
      <c r="G231" s="250"/>
      <c r="H231" s="253">
        <v>1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157</v>
      </c>
      <c r="AU231" s="259" t="s">
        <v>85</v>
      </c>
      <c r="AV231" s="14" t="s">
        <v>85</v>
      </c>
      <c r="AW231" s="14" t="s">
        <v>32</v>
      </c>
      <c r="AX231" s="14" t="s">
        <v>83</v>
      </c>
      <c r="AY231" s="259" t="s">
        <v>144</v>
      </c>
    </row>
    <row r="232" s="14" customFormat="1">
      <c r="A232" s="14"/>
      <c r="B232" s="249"/>
      <c r="C232" s="250"/>
      <c r="D232" s="232" t="s">
        <v>157</v>
      </c>
      <c r="E232" s="250"/>
      <c r="F232" s="252" t="s">
        <v>161</v>
      </c>
      <c r="G232" s="250"/>
      <c r="H232" s="253">
        <v>0.89000000000000001</v>
      </c>
      <c r="I232" s="254"/>
      <c r="J232" s="250"/>
      <c r="K232" s="250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157</v>
      </c>
      <c r="AU232" s="259" t="s">
        <v>85</v>
      </c>
      <c r="AV232" s="14" t="s">
        <v>85</v>
      </c>
      <c r="AW232" s="14" t="s">
        <v>4</v>
      </c>
      <c r="AX232" s="14" t="s">
        <v>83</v>
      </c>
      <c r="AY232" s="259" t="s">
        <v>144</v>
      </c>
    </row>
    <row r="233" s="2" customFormat="1" ht="24.15" customHeight="1">
      <c r="A233" s="39"/>
      <c r="B233" s="40"/>
      <c r="C233" s="219" t="s">
        <v>267</v>
      </c>
      <c r="D233" s="219" t="s">
        <v>147</v>
      </c>
      <c r="E233" s="220" t="s">
        <v>268</v>
      </c>
      <c r="F233" s="221" t="s">
        <v>269</v>
      </c>
      <c r="G233" s="222" t="s">
        <v>150</v>
      </c>
      <c r="H233" s="223">
        <v>0.89000000000000001</v>
      </c>
      <c r="I233" s="224"/>
      <c r="J233" s="225">
        <f>ROUND(I233*H233,2)</f>
        <v>0</v>
      </c>
      <c r="K233" s="221" t="s">
        <v>151</v>
      </c>
      <c r="L233" s="45"/>
      <c r="M233" s="226" t="s">
        <v>1</v>
      </c>
      <c r="N233" s="227" t="s">
        <v>40</v>
      </c>
      <c r="O233" s="92"/>
      <c r="P233" s="228">
        <f>O233*H233</f>
        <v>0</v>
      </c>
      <c r="Q233" s="228">
        <v>0</v>
      </c>
      <c r="R233" s="228">
        <f>Q233*H233</f>
        <v>0</v>
      </c>
      <c r="S233" s="228">
        <v>0</v>
      </c>
      <c r="T233" s="22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0" t="s">
        <v>152</v>
      </c>
      <c r="AT233" s="230" t="s">
        <v>147</v>
      </c>
      <c r="AU233" s="230" t="s">
        <v>85</v>
      </c>
      <c r="AY233" s="18" t="s">
        <v>144</v>
      </c>
      <c r="BE233" s="231">
        <f>IF(N233="základní",J233,0)</f>
        <v>0</v>
      </c>
      <c r="BF233" s="231">
        <f>IF(N233="snížená",J233,0)</f>
        <v>0</v>
      </c>
      <c r="BG233" s="231">
        <f>IF(N233="zákl. přenesená",J233,0)</f>
        <v>0</v>
      </c>
      <c r="BH233" s="231">
        <f>IF(N233="sníž. přenesená",J233,0)</f>
        <v>0</v>
      </c>
      <c r="BI233" s="231">
        <f>IF(N233="nulová",J233,0)</f>
        <v>0</v>
      </c>
      <c r="BJ233" s="18" t="s">
        <v>83</v>
      </c>
      <c r="BK233" s="231">
        <f>ROUND(I233*H233,2)</f>
        <v>0</v>
      </c>
      <c r="BL233" s="18" t="s">
        <v>152</v>
      </c>
      <c r="BM233" s="230" t="s">
        <v>270</v>
      </c>
    </row>
    <row r="234" s="2" customFormat="1">
      <c r="A234" s="39"/>
      <c r="B234" s="40"/>
      <c r="C234" s="41"/>
      <c r="D234" s="232" t="s">
        <v>154</v>
      </c>
      <c r="E234" s="41"/>
      <c r="F234" s="233" t="s">
        <v>269</v>
      </c>
      <c r="G234" s="41"/>
      <c r="H234" s="41"/>
      <c r="I234" s="234"/>
      <c r="J234" s="41"/>
      <c r="K234" s="41"/>
      <c r="L234" s="45"/>
      <c r="M234" s="235"/>
      <c r="N234" s="236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154</v>
      </c>
      <c r="AU234" s="18" t="s">
        <v>85</v>
      </c>
    </row>
    <row r="235" s="2" customFormat="1">
      <c r="A235" s="39"/>
      <c r="B235" s="40"/>
      <c r="C235" s="41"/>
      <c r="D235" s="237" t="s">
        <v>155</v>
      </c>
      <c r="E235" s="41"/>
      <c r="F235" s="238" t="s">
        <v>271</v>
      </c>
      <c r="G235" s="41"/>
      <c r="H235" s="41"/>
      <c r="I235" s="234"/>
      <c r="J235" s="41"/>
      <c r="K235" s="41"/>
      <c r="L235" s="45"/>
      <c r="M235" s="235"/>
      <c r="N235" s="236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155</v>
      </c>
      <c r="AU235" s="18" t="s">
        <v>85</v>
      </c>
    </row>
    <row r="236" s="13" customFormat="1">
      <c r="A236" s="13"/>
      <c r="B236" s="239"/>
      <c r="C236" s="240"/>
      <c r="D236" s="232" t="s">
        <v>157</v>
      </c>
      <c r="E236" s="241" t="s">
        <v>1</v>
      </c>
      <c r="F236" s="242" t="s">
        <v>272</v>
      </c>
      <c r="G236" s="240"/>
      <c r="H236" s="241" t="s">
        <v>1</v>
      </c>
      <c r="I236" s="243"/>
      <c r="J236" s="240"/>
      <c r="K236" s="240"/>
      <c r="L236" s="244"/>
      <c r="M236" s="245"/>
      <c r="N236" s="246"/>
      <c r="O236" s="246"/>
      <c r="P236" s="246"/>
      <c r="Q236" s="246"/>
      <c r="R236" s="246"/>
      <c r="S236" s="246"/>
      <c r="T236" s="247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8" t="s">
        <v>157</v>
      </c>
      <c r="AU236" s="248" t="s">
        <v>85</v>
      </c>
      <c r="AV236" s="13" t="s">
        <v>83</v>
      </c>
      <c r="AW236" s="13" t="s">
        <v>32</v>
      </c>
      <c r="AX236" s="13" t="s">
        <v>75</v>
      </c>
      <c r="AY236" s="248" t="s">
        <v>144</v>
      </c>
    </row>
    <row r="237" s="13" customFormat="1">
      <c r="A237" s="13"/>
      <c r="B237" s="239"/>
      <c r="C237" s="240"/>
      <c r="D237" s="232" t="s">
        <v>157</v>
      </c>
      <c r="E237" s="241" t="s">
        <v>1</v>
      </c>
      <c r="F237" s="242" t="s">
        <v>273</v>
      </c>
      <c r="G237" s="240"/>
      <c r="H237" s="241" t="s">
        <v>1</v>
      </c>
      <c r="I237" s="243"/>
      <c r="J237" s="240"/>
      <c r="K237" s="240"/>
      <c r="L237" s="244"/>
      <c r="M237" s="245"/>
      <c r="N237" s="246"/>
      <c r="O237" s="246"/>
      <c r="P237" s="246"/>
      <c r="Q237" s="246"/>
      <c r="R237" s="246"/>
      <c r="S237" s="246"/>
      <c r="T237" s="247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8" t="s">
        <v>157</v>
      </c>
      <c r="AU237" s="248" t="s">
        <v>85</v>
      </c>
      <c r="AV237" s="13" t="s">
        <v>83</v>
      </c>
      <c r="AW237" s="13" t="s">
        <v>32</v>
      </c>
      <c r="AX237" s="13" t="s">
        <v>75</v>
      </c>
      <c r="AY237" s="248" t="s">
        <v>144</v>
      </c>
    </row>
    <row r="238" s="13" customFormat="1">
      <c r="A238" s="13"/>
      <c r="B238" s="239"/>
      <c r="C238" s="240"/>
      <c r="D238" s="232" t="s">
        <v>157</v>
      </c>
      <c r="E238" s="241" t="s">
        <v>1</v>
      </c>
      <c r="F238" s="242" t="s">
        <v>274</v>
      </c>
      <c r="G238" s="240"/>
      <c r="H238" s="241" t="s">
        <v>1</v>
      </c>
      <c r="I238" s="243"/>
      <c r="J238" s="240"/>
      <c r="K238" s="240"/>
      <c r="L238" s="244"/>
      <c r="M238" s="245"/>
      <c r="N238" s="246"/>
      <c r="O238" s="246"/>
      <c r="P238" s="246"/>
      <c r="Q238" s="246"/>
      <c r="R238" s="246"/>
      <c r="S238" s="246"/>
      <c r="T238" s="247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8" t="s">
        <v>157</v>
      </c>
      <c r="AU238" s="248" t="s">
        <v>85</v>
      </c>
      <c r="AV238" s="13" t="s">
        <v>83</v>
      </c>
      <c r="AW238" s="13" t="s">
        <v>32</v>
      </c>
      <c r="AX238" s="13" t="s">
        <v>75</v>
      </c>
      <c r="AY238" s="248" t="s">
        <v>144</v>
      </c>
    </row>
    <row r="239" s="14" customFormat="1">
      <c r="A239" s="14"/>
      <c r="B239" s="249"/>
      <c r="C239" s="250"/>
      <c r="D239" s="232" t="s">
        <v>157</v>
      </c>
      <c r="E239" s="251" t="s">
        <v>1</v>
      </c>
      <c r="F239" s="252" t="s">
        <v>83</v>
      </c>
      <c r="G239" s="250"/>
      <c r="H239" s="253">
        <v>1</v>
      </c>
      <c r="I239" s="254"/>
      <c r="J239" s="250"/>
      <c r="K239" s="250"/>
      <c r="L239" s="255"/>
      <c r="M239" s="256"/>
      <c r="N239" s="257"/>
      <c r="O239" s="257"/>
      <c r="P239" s="257"/>
      <c r="Q239" s="257"/>
      <c r="R239" s="257"/>
      <c r="S239" s="257"/>
      <c r="T239" s="258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9" t="s">
        <v>157</v>
      </c>
      <c r="AU239" s="259" t="s">
        <v>85</v>
      </c>
      <c r="AV239" s="14" t="s">
        <v>85</v>
      </c>
      <c r="AW239" s="14" t="s">
        <v>32</v>
      </c>
      <c r="AX239" s="14" t="s">
        <v>83</v>
      </c>
      <c r="AY239" s="259" t="s">
        <v>144</v>
      </c>
    </row>
    <row r="240" s="14" customFormat="1">
      <c r="A240" s="14"/>
      <c r="B240" s="249"/>
      <c r="C240" s="250"/>
      <c r="D240" s="232" t="s">
        <v>157</v>
      </c>
      <c r="E240" s="250"/>
      <c r="F240" s="252" t="s">
        <v>161</v>
      </c>
      <c r="G240" s="250"/>
      <c r="H240" s="253">
        <v>0.89000000000000001</v>
      </c>
      <c r="I240" s="254"/>
      <c r="J240" s="250"/>
      <c r="K240" s="250"/>
      <c r="L240" s="255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9" t="s">
        <v>157</v>
      </c>
      <c r="AU240" s="259" t="s">
        <v>85</v>
      </c>
      <c r="AV240" s="14" t="s">
        <v>85</v>
      </c>
      <c r="AW240" s="14" t="s">
        <v>4</v>
      </c>
      <c r="AX240" s="14" t="s">
        <v>83</v>
      </c>
      <c r="AY240" s="259" t="s">
        <v>144</v>
      </c>
    </row>
    <row r="241" s="2" customFormat="1" ht="6.96" customHeight="1">
      <c r="A241" s="39"/>
      <c r="B241" s="67"/>
      <c r="C241" s="68"/>
      <c r="D241" s="68"/>
      <c r="E241" s="68"/>
      <c r="F241" s="68"/>
      <c r="G241" s="68"/>
      <c r="H241" s="68"/>
      <c r="I241" s="68"/>
      <c r="J241" s="68"/>
      <c r="K241" s="68"/>
      <c r="L241" s="45"/>
      <c r="M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</row>
  </sheetData>
  <sheetProtection sheet="1" autoFilter="0" formatColumns="0" formatRows="0" objects="1" scenarios="1" spinCount="100000" saltValue="dO986/GhBcZCQlmDHgq7MPwdtPg/PayDG7F1P1CBCJKGn5CMn5tBGNYM2a+RFF5AC/RW5Lh0Abqpho5rDni+Aw==" hashValue="WXu+k0KdxYiss8LLgCuzue62KnF9fHIvWMei3LmWBu3da9ejT5EMtTN0JFwWMADMpnXM8tYvAXn1IVgVzkL3pA==" algorithmName="SHA-512" password="CC35"/>
  <autoFilter ref="C122:K240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3_01/011002000"/>
    <hyperlink ref="F136" r:id="rId2" display="https://podminky.urs.cz/item/CS_URS_2023_01/012002000"/>
    <hyperlink ref="F140" r:id="rId3" display="https://podminky.urs.cz/item/CS_URS_2023_01/012103000"/>
    <hyperlink ref="F147" r:id="rId4" display="https://podminky.urs.cz/item/CS_URS_2023_01/012303000"/>
    <hyperlink ref="F153" r:id="rId5" display="https://podminky.urs.cz/item/CS_URS_2023_01/013254000"/>
    <hyperlink ref="F160" r:id="rId6" display="https://podminky.urs.cz/item/CS_URS_2023_01/013294000"/>
    <hyperlink ref="F174" r:id="rId7" display="https://podminky.urs.cz/item/CS_URS_2023_01/030001000"/>
    <hyperlink ref="F200" r:id="rId8" display="https://podminky.urs.cz/item/CS_URS_2023_01/062002000"/>
    <hyperlink ref="F208" r:id="rId9" display="https://podminky.urs.cz/item/CS_URS_2023_01/070001000"/>
    <hyperlink ref="F219" r:id="rId10" display="https://podminky.urs.cz/item/CS_URS_2023_01/094002000"/>
    <hyperlink ref="F226" r:id="rId11" display="https://podminky.urs.cz/item/CS_URS_2023_01/094104000"/>
    <hyperlink ref="F235" r:id="rId12" display="https://podminky.urs.cz/item/CS_URS_2023_01/094104000.r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3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275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ROUND(J123,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ROUND((SUM(BE123:BE240)),  2)</f>
        <v>0</v>
      </c>
      <c r="G33" s="39"/>
      <c r="H33" s="39"/>
      <c r="I33" s="156">
        <v>0.20999999999999999</v>
      </c>
      <c r="J33" s="155">
        <f>ROUND(((SUM(BE123:BE240))*I33),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ROUND((SUM(BF123:BF240)),  2)</f>
        <v>0</v>
      </c>
      <c r="G34" s="39"/>
      <c r="H34" s="39"/>
      <c r="I34" s="156">
        <v>0.14999999999999999</v>
      </c>
      <c r="J34" s="155">
        <f>ROUND(((SUM(BF123:BF240))*I34),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ROUND((SUM(BG123:BG240)),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ROUND((SUM(BH123:BH240)),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ROUND((SUM(BI123:BI240)),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IO-000.2 - Vedlejší rozpočtové náklady - úsek s povoleným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J123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121</v>
      </c>
      <c r="E97" s="183"/>
      <c r="F97" s="183"/>
      <c r="G97" s="183"/>
      <c r="H97" s="183"/>
      <c r="I97" s="183"/>
      <c r="J97" s="184">
        <f>J124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122</v>
      </c>
      <c r="E98" s="189"/>
      <c r="F98" s="189"/>
      <c r="G98" s="189"/>
      <c r="H98" s="189"/>
      <c r="I98" s="189"/>
      <c r="J98" s="190">
        <f>J125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123</v>
      </c>
      <c r="E99" s="189"/>
      <c r="F99" s="189"/>
      <c r="G99" s="189"/>
      <c r="H99" s="189"/>
      <c r="I99" s="189"/>
      <c r="J99" s="190">
        <f>J171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124</v>
      </c>
      <c r="E100" s="189"/>
      <c r="F100" s="189"/>
      <c r="G100" s="189"/>
      <c r="H100" s="189"/>
      <c r="I100" s="189"/>
      <c r="J100" s="190">
        <f>J185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125</v>
      </c>
      <c r="E101" s="189"/>
      <c r="F101" s="189"/>
      <c r="G101" s="189"/>
      <c r="H101" s="189"/>
      <c r="I101" s="189"/>
      <c r="J101" s="190">
        <f>J197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126</v>
      </c>
      <c r="E102" s="189"/>
      <c r="F102" s="189"/>
      <c r="G102" s="189"/>
      <c r="H102" s="189"/>
      <c r="I102" s="189"/>
      <c r="J102" s="190">
        <f>J205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127</v>
      </c>
      <c r="E103" s="189"/>
      <c r="F103" s="189"/>
      <c r="G103" s="189"/>
      <c r="H103" s="189"/>
      <c r="I103" s="189"/>
      <c r="J103" s="190">
        <f>J216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9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6.96" customHeight="1">
      <c r="A105" s="39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9" s="2" customFormat="1" ht="6.96" customHeight="1">
      <c r="A109" s="3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24.96" customHeight="1">
      <c r="A110" s="39"/>
      <c r="B110" s="40"/>
      <c r="C110" s="24" t="s">
        <v>128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16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175" t="str">
        <f>E7</f>
        <v>Tovačov – Ivaň, výstavba cyklostezky</v>
      </c>
      <c r="F113" s="33"/>
      <c r="G113" s="33"/>
      <c r="H113" s="33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114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30" customHeight="1">
      <c r="A115" s="39"/>
      <c r="B115" s="40"/>
      <c r="C115" s="41"/>
      <c r="D115" s="41"/>
      <c r="E115" s="77" t="str">
        <f>E9</f>
        <v>IO-000.2 - Vedlejší rozpočtové náklady - úsek s povoleným provozem motorových vozidel</v>
      </c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20</v>
      </c>
      <c r="D117" s="41"/>
      <c r="E117" s="41"/>
      <c r="F117" s="28" t="str">
        <f>F12</f>
        <v xml:space="preserve"> </v>
      </c>
      <c r="G117" s="41"/>
      <c r="H117" s="41"/>
      <c r="I117" s="33" t="s">
        <v>22</v>
      </c>
      <c r="J117" s="80" t="str">
        <f>IF(J12="","",J12)</f>
        <v>20. 3. 2023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24</v>
      </c>
      <c r="D119" s="41"/>
      <c r="E119" s="41"/>
      <c r="F119" s="28" t="str">
        <f>E15</f>
        <v>Město Tovačov</v>
      </c>
      <c r="G119" s="41"/>
      <c r="H119" s="41"/>
      <c r="I119" s="33" t="s">
        <v>30</v>
      </c>
      <c r="J119" s="37" t="str">
        <f>E21</f>
        <v>Ing. Lukáš Barteček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28</v>
      </c>
      <c r="D120" s="41"/>
      <c r="E120" s="41"/>
      <c r="F120" s="28" t="str">
        <f>IF(E18="","",E18)</f>
        <v>Vyplň údaj</v>
      </c>
      <c r="G120" s="41"/>
      <c r="H120" s="41"/>
      <c r="I120" s="33" t="s">
        <v>33</v>
      </c>
      <c r="J120" s="37" t="str">
        <f>E24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0.32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11" customFormat="1" ht="29.28" customHeight="1">
      <c r="A122" s="192"/>
      <c r="B122" s="193"/>
      <c r="C122" s="194" t="s">
        <v>129</v>
      </c>
      <c r="D122" s="195" t="s">
        <v>60</v>
      </c>
      <c r="E122" s="195" t="s">
        <v>56</v>
      </c>
      <c r="F122" s="195" t="s">
        <v>57</v>
      </c>
      <c r="G122" s="195" t="s">
        <v>130</v>
      </c>
      <c r="H122" s="195" t="s">
        <v>131</v>
      </c>
      <c r="I122" s="195" t="s">
        <v>132</v>
      </c>
      <c r="J122" s="195" t="s">
        <v>118</v>
      </c>
      <c r="K122" s="196" t="s">
        <v>133</v>
      </c>
      <c r="L122" s="197"/>
      <c r="M122" s="101" t="s">
        <v>1</v>
      </c>
      <c r="N122" s="102" t="s">
        <v>39</v>
      </c>
      <c r="O122" s="102" t="s">
        <v>134</v>
      </c>
      <c r="P122" s="102" t="s">
        <v>135</v>
      </c>
      <c r="Q122" s="102" t="s">
        <v>136</v>
      </c>
      <c r="R122" s="102" t="s">
        <v>137</v>
      </c>
      <c r="S122" s="102" t="s">
        <v>138</v>
      </c>
      <c r="T122" s="103" t="s">
        <v>139</v>
      </c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</row>
    <row r="123" s="2" customFormat="1" ht="22.8" customHeight="1">
      <c r="A123" s="39"/>
      <c r="B123" s="40"/>
      <c r="C123" s="108" t="s">
        <v>140</v>
      </c>
      <c r="D123" s="41"/>
      <c r="E123" s="41"/>
      <c r="F123" s="41"/>
      <c r="G123" s="41"/>
      <c r="H123" s="41"/>
      <c r="I123" s="41"/>
      <c r="J123" s="198">
        <f>BK123</f>
        <v>0</v>
      </c>
      <c r="K123" s="41"/>
      <c r="L123" s="45"/>
      <c r="M123" s="104"/>
      <c r="N123" s="199"/>
      <c r="O123" s="105"/>
      <c r="P123" s="200">
        <f>P124</f>
        <v>0</v>
      </c>
      <c r="Q123" s="105"/>
      <c r="R123" s="200">
        <f>R124</f>
        <v>0</v>
      </c>
      <c r="S123" s="105"/>
      <c r="T123" s="201">
        <f>T124</f>
        <v>0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74</v>
      </c>
      <c r="AU123" s="18" t="s">
        <v>120</v>
      </c>
      <c r="BK123" s="202">
        <f>BK124</f>
        <v>0</v>
      </c>
    </row>
    <row r="124" s="12" customFormat="1" ht="25.92" customHeight="1">
      <c r="A124" s="12"/>
      <c r="B124" s="203"/>
      <c r="C124" s="204"/>
      <c r="D124" s="205" t="s">
        <v>74</v>
      </c>
      <c r="E124" s="206" t="s">
        <v>141</v>
      </c>
      <c r="F124" s="206" t="s">
        <v>142</v>
      </c>
      <c r="G124" s="204"/>
      <c r="H124" s="204"/>
      <c r="I124" s="207"/>
      <c r="J124" s="208">
        <f>BK124</f>
        <v>0</v>
      </c>
      <c r="K124" s="204"/>
      <c r="L124" s="209"/>
      <c r="M124" s="210"/>
      <c r="N124" s="211"/>
      <c r="O124" s="211"/>
      <c r="P124" s="212">
        <f>P125+P171+P185+P197+P205+P216</f>
        <v>0</v>
      </c>
      <c r="Q124" s="211"/>
      <c r="R124" s="212">
        <f>R125+R171+R185+R197+R205+R216</f>
        <v>0</v>
      </c>
      <c r="S124" s="211"/>
      <c r="T124" s="213">
        <f>T125+T171+T185+T197+T205+T216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4" t="s">
        <v>143</v>
      </c>
      <c r="AT124" s="215" t="s">
        <v>74</v>
      </c>
      <c r="AU124" s="215" t="s">
        <v>75</v>
      </c>
      <c r="AY124" s="214" t="s">
        <v>144</v>
      </c>
      <c r="BK124" s="216">
        <f>BK125+BK171+BK185+BK197+BK205+BK216</f>
        <v>0</v>
      </c>
    </row>
    <row r="125" s="12" customFormat="1" ht="22.8" customHeight="1">
      <c r="A125" s="12"/>
      <c r="B125" s="203"/>
      <c r="C125" s="204"/>
      <c r="D125" s="205" t="s">
        <v>74</v>
      </c>
      <c r="E125" s="217" t="s">
        <v>145</v>
      </c>
      <c r="F125" s="217" t="s">
        <v>146</v>
      </c>
      <c r="G125" s="204"/>
      <c r="H125" s="204"/>
      <c r="I125" s="207"/>
      <c r="J125" s="218">
        <f>BK125</f>
        <v>0</v>
      </c>
      <c r="K125" s="204"/>
      <c r="L125" s="209"/>
      <c r="M125" s="210"/>
      <c r="N125" s="211"/>
      <c r="O125" s="211"/>
      <c r="P125" s="212">
        <f>SUM(P126:P170)</f>
        <v>0</v>
      </c>
      <c r="Q125" s="211"/>
      <c r="R125" s="212">
        <f>SUM(R126:R170)</f>
        <v>0</v>
      </c>
      <c r="S125" s="211"/>
      <c r="T125" s="213">
        <f>SUM(T126:T170)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4" t="s">
        <v>143</v>
      </c>
      <c r="AT125" s="215" t="s">
        <v>74</v>
      </c>
      <c r="AU125" s="215" t="s">
        <v>83</v>
      </c>
      <c r="AY125" s="214" t="s">
        <v>144</v>
      </c>
      <c r="BK125" s="216">
        <f>SUM(BK126:BK170)</f>
        <v>0</v>
      </c>
    </row>
    <row r="126" s="2" customFormat="1" ht="16.5" customHeight="1">
      <c r="A126" s="39"/>
      <c r="B126" s="40"/>
      <c r="C126" s="219" t="s">
        <v>83</v>
      </c>
      <c r="D126" s="219" t="s">
        <v>147</v>
      </c>
      <c r="E126" s="220" t="s">
        <v>148</v>
      </c>
      <c r="F126" s="221" t="s">
        <v>149</v>
      </c>
      <c r="G126" s="222" t="s">
        <v>150</v>
      </c>
      <c r="H126" s="223">
        <v>0.11</v>
      </c>
      <c r="I126" s="224"/>
      <c r="J126" s="225">
        <f>ROUND(I126*H126,2)</f>
        <v>0</v>
      </c>
      <c r="K126" s="221" t="s">
        <v>151</v>
      </c>
      <c r="L126" s="45"/>
      <c r="M126" s="226" t="s">
        <v>1</v>
      </c>
      <c r="N126" s="227" t="s">
        <v>40</v>
      </c>
      <c r="O126" s="92"/>
      <c r="P126" s="228">
        <f>O126*H126</f>
        <v>0</v>
      </c>
      <c r="Q126" s="228">
        <v>0</v>
      </c>
      <c r="R126" s="228">
        <f>Q126*H126</f>
        <v>0</v>
      </c>
      <c r="S126" s="228">
        <v>0</v>
      </c>
      <c r="T126" s="22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0" t="s">
        <v>152</v>
      </c>
      <c r="AT126" s="230" t="s">
        <v>147</v>
      </c>
      <c r="AU126" s="230" t="s">
        <v>85</v>
      </c>
      <c r="AY126" s="18" t="s">
        <v>144</v>
      </c>
      <c r="BE126" s="231">
        <f>IF(N126="základní",J126,0)</f>
        <v>0</v>
      </c>
      <c r="BF126" s="231">
        <f>IF(N126="snížená",J126,0)</f>
        <v>0</v>
      </c>
      <c r="BG126" s="231">
        <f>IF(N126="zákl. přenesená",J126,0)</f>
        <v>0</v>
      </c>
      <c r="BH126" s="231">
        <f>IF(N126="sníž. přenesená",J126,0)</f>
        <v>0</v>
      </c>
      <c r="BI126" s="231">
        <f>IF(N126="nulová",J126,0)</f>
        <v>0</v>
      </c>
      <c r="BJ126" s="18" t="s">
        <v>83</v>
      </c>
      <c r="BK126" s="231">
        <f>ROUND(I126*H126,2)</f>
        <v>0</v>
      </c>
      <c r="BL126" s="18" t="s">
        <v>152</v>
      </c>
      <c r="BM126" s="230" t="s">
        <v>153</v>
      </c>
    </row>
    <row r="127" s="2" customFormat="1">
      <c r="A127" s="39"/>
      <c r="B127" s="40"/>
      <c r="C127" s="41"/>
      <c r="D127" s="232" t="s">
        <v>154</v>
      </c>
      <c r="E127" s="41"/>
      <c r="F127" s="233" t="s">
        <v>149</v>
      </c>
      <c r="G127" s="41"/>
      <c r="H127" s="41"/>
      <c r="I127" s="234"/>
      <c r="J127" s="41"/>
      <c r="K127" s="41"/>
      <c r="L127" s="45"/>
      <c r="M127" s="235"/>
      <c r="N127" s="236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154</v>
      </c>
      <c r="AU127" s="18" t="s">
        <v>85</v>
      </c>
    </row>
    <row r="128" s="2" customFormat="1">
      <c r="A128" s="39"/>
      <c r="B128" s="40"/>
      <c r="C128" s="41"/>
      <c r="D128" s="237" t="s">
        <v>155</v>
      </c>
      <c r="E128" s="41"/>
      <c r="F128" s="238" t="s">
        <v>156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155</v>
      </c>
      <c r="AU128" s="18" t="s">
        <v>85</v>
      </c>
    </row>
    <row r="129" s="13" customFormat="1">
      <c r="A129" s="13"/>
      <c r="B129" s="239"/>
      <c r="C129" s="240"/>
      <c r="D129" s="232" t="s">
        <v>157</v>
      </c>
      <c r="E129" s="241" t="s">
        <v>1</v>
      </c>
      <c r="F129" s="242" t="s">
        <v>158</v>
      </c>
      <c r="G129" s="240"/>
      <c r="H129" s="241" t="s">
        <v>1</v>
      </c>
      <c r="I129" s="243"/>
      <c r="J129" s="240"/>
      <c r="K129" s="240"/>
      <c r="L129" s="244"/>
      <c r="M129" s="245"/>
      <c r="N129" s="246"/>
      <c r="O129" s="246"/>
      <c r="P129" s="246"/>
      <c r="Q129" s="246"/>
      <c r="R129" s="246"/>
      <c r="S129" s="246"/>
      <c r="T129" s="247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8" t="s">
        <v>157</v>
      </c>
      <c r="AU129" s="248" t="s">
        <v>85</v>
      </c>
      <c r="AV129" s="13" t="s">
        <v>83</v>
      </c>
      <c r="AW129" s="13" t="s">
        <v>32</v>
      </c>
      <c r="AX129" s="13" t="s">
        <v>75</v>
      </c>
      <c r="AY129" s="248" t="s">
        <v>144</v>
      </c>
    </row>
    <row r="130" s="13" customFormat="1">
      <c r="A130" s="13"/>
      <c r="B130" s="239"/>
      <c r="C130" s="240"/>
      <c r="D130" s="232" t="s">
        <v>157</v>
      </c>
      <c r="E130" s="241" t="s">
        <v>1</v>
      </c>
      <c r="F130" s="242" t="s">
        <v>159</v>
      </c>
      <c r="G130" s="240"/>
      <c r="H130" s="241" t="s">
        <v>1</v>
      </c>
      <c r="I130" s="243"/>
      <c r="J130" s="240"/>
      <c r="K130" s="240"/>
      <c r="L130" s="244"/>
      <c r="M130" s="245"/>
      <c r="N130" s="246"/>
      <c r="O130" s="246"/>
      <c r="P130" s="246"/>
      <c r="Q130" s="246"/>
      <c r="R130" s="246"/>
      <c r="S130" s="246"/>
      <c r="T130" s="247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8" t="s">
        <v>157</v>
      </c>
      <c r="AU130" s="248" t="s">
        <v>85</v>
      </c>
      <c r="AV130" s="13" t="s">
        <v>83</v>
      </c>
      <c r="AW130" s="13" t="s">
        <v>32</v>
      </c>
      <c r="AX130" s="13" t="s">
        <v>75</v>
      </c>
      <c r="AY130" s="248" t="s">
        <v>144</v>
      </c>
    </row>
    <row r="131" s="13" customFormat="1">
      <c r="A131" s="13"/>
      <c r="B131" s="239"/>
      <c r="C131" s="240"/>
      <c r="D131" s="232" t="s">
        <v>157</v>
      </c>
      <c r="E131" s="241" t="s">
        <v>1</v>
      </c>
      <c r="F131" s="242" t="s">
        <v>160</v>
      </c>
      <c r="G131" s="240"/>
      <c r="H131" s="241" t="s">
        <v>1</v>
      </c>
      <c r="I131" s="243"/>
      <c r="J131" s="240"/>
      <c r="K131" s="240"/>
      <c r="L131" s="244"/>
      <c r="M131" s="245"/>
      <c r="N131" s="246"/>
      <c r="O131" s="246"/>
      <c r="P131" s="246"/>
      <c r="Q131" s="246"/>
      <c r="R131" s="246"/>
      <c r="S131" s="246"/>
      <c r="T131" s="247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8" t="s">
        <v>157</v>
      </c>
      <c r="AU131" s="248" t="s">
        <v>85</v>
      </c>
      <c r="AV131" s="13" t="s">
        <v>83</v>
      </c>
      <c r="AW131" s="13" t="s">
        <v>32</v>
      </c>
      <c r="AX131" s="13" t="s">
        <v>75</v>
      </c>
      <c r="AY131" s="248" t="s">
        <v>144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83</v>
      </c>
      <c r="G132" s="250"/>
      <c r="H132" s="253">
        <v>1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14" customFormat="1">
      <c r="A133" s="14"/>
      <c r="B133" s="249"/>
      <c r="C133" s="250"/>
      <c r="D133" s="232" t="s">
        <v>157</v>
      </c>
      <c r="E133" s="250"/>
      <c r="F133" s="252" t="s">
        <v>276</v>
      </c>
      <c r="G133" s="250"/>
      <c r="H133" s="253">
        <v>0.11</v>
      </c>
      <c r="I133" s="254"/>
      <c r="J133" s="250"/>
      <c r="K133" s="250"/>
      <c r="L133" s="255"/>
      <c r="M133" s="256"/>
      <c r="N133" s="257"/>
      <c r="O133" s="257"/>
      <c r="P133" s="257"/>
      <c r="Q133" s="257"/>
      <c r="R133" s="257"/>
      <c r="S133" s="257"/>
      <c r="T133" s="258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9" t="s">
        <v>157</v>
      </c>
      <c r="AU133" s="259" t="s">
        <v>85</v>
      </c>
      <c r="AV133" s="14" t="s">
        <v>85</v>
      </c>
      <c r="AW133" s="14" t="s">
        <v>4</v>
      </c>
      <c r="AX133" s="14" t="s">
        <v>83</v>
      </c>
      <c r="AY133" s="259" t="s">
        <v>144</v>
      </c>
    </row>
    <row r="134" s="2" customFormat="1" ht="21.75" customHeight="1">
      <c r="A134" s="39"/>
      <c r="B134" s="40"/>
      <c r="C134" s="219" t="s">
        <v>85</v>
      </c>
      <c r="D134" s="219" t="s">
        <v>147</v>
      </c>
      <c r="E134" s="220" t="s">
        <v>162</v>
      </c>
      <c r="F134" s="221" t="s">
        <v>163</v>
      </c>
      <c r="G134" s="222" t="s">
        <v>150</v>
      </c>
      <c r="H134" s="223">
        <v>0.11</v>
      </c>
      <c r="I134" s="224"/>
      <c r="J134" s="225">
        <f>ROUND(I134*H134,2)</f>
        <v>0</v>
      </c>
      <c r="K134" s="221" t="s">
        <v>151</v>
      </c>
      <c r="L134" s="45"/>
      <c r="M134" s="226" t="s">
        <v>1</v>
      </c>
      <c r="N134" s="227" t="s">
        <v>40</v>
      </c>
      <c r="O134" s="92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0" t="s">
        <v>152</v>
      </c>
      <c r="AT134" s="230" t="s">
        <v>147</v>
      </c>
      <c r="AU134" s="230" t="s">
        <v>85</v>
      </c>
      <c r="AY134" s="18" t="s">
        <v>144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8" t="s">
        <v>83</v>
      </c>
      <c r="BK134" s="231">
        <f>ROUND(I134*H134,2)</f>
        <v>0</v>
      </c>
      <c r="BL134" s="18" t="s">
        <v>152</v>
      </c>
      <c r="BM134" s="230" t="s">
        <v>164</v>
      </c>
    </row>
    <row r="135" s="2" customFormat="1">
      <c r="A135" s="39"/>
      <c r="B135" s="40"/>
      <c r="C135" s="41"/>
      <c r="D135" s="232" t="s">
        <v>154</v>
      </c>
      <c r="E135" s="41"/>
      <c r="F135" s="233" t="s">
        <v>163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154</v>
      </c>
      <c r="AU135" s="18" t="s">
        <v>85</v>
      </c>
    </row>
    <row r="136" s="2" customFormat="1">
      <c r="A136" s="39"/>
      <c r="B136" s="40"/>
      <c r="C136" s="41"/>
      <c r="D136" s="237" t="s">
        <v>155</v>
      </c>
      <c r="E136" s="41"/>
      <c r="F136" s="238" t="s">
        <v>165</v>
      </c>
      <c r="G136" s="41"/>
      <c r="H136" s="41"/>
      <c r="I136" s="234"/>
      <c r="J136" s="41"/>
      <c r="K136" s="41"/>
      <c r="L136" s="45"/>
      <c r="M136" s="235"/>
      <c r="N136" s="236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155</v>
      </c>
      <c r="AU136" s="18" t="s">
        <v>85</v>
      </c>
    </row>
    <row r="137" s="14" customFormat="1">
      <c r="A137" s="14"/>
      <c r="B137" s="249"/>
      <c r="C137" s="250"/>
      <c r="D137" s="232" t="s">
        <v>157</v>
      </c>
      <c r="E137" s="250"/>
      <c r="F137" s="252" t="s">
        <v>276</v>
      </c>
      <c r="G137" s="250"/>
      <c r="H137" s="253">
        <v>0.11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157</v>
      </c>
      <c r="AU137" s="259" t="s">
        <v>85</v>
      </c>
      <c r="AV137" s="14" t="s">
        <v>85</v>
      </c>
      <c r="AW137" s="14" t="s">
        <v>4</v>
      </c>
      <c r="AX137" s="14" t="s">
        <v>83</v>
      </c>
      <c r="AY137" s="259" t="s">
        <v>144</v>
      </c>
    </row>
    <row r="138" s="2" customFormat="1" ht="16.5" customHeight="1">
      <c r="A138" s="39"/>
      <c r="B138" s="40"/>
      <c r="C138" s="219" t="s">
        <v>166</v>
      </c>
      <c r="D138" s="219" t="s">
        <v>147</v>
      </c>
      <c r="E138" s="220" t="s">
        <v>167</v>
      </c>
      <c r="F138" s="221" t="s">
        <v>168</v>
      </c>
      <c r="G138" s="222" t="s">
        <v>150</v>
      </c>
      <c r="H138" s="223">
        <v>0.11</v>
      </c>
      <c r="I138" s="224"/>
      <c r="J138" s="225">
        <f>ROUND(I138*H138,2)</f>
        <v>0</v>
      </c>
      <c r="K138" s="221" t="s">
        <v>151</v>
      </c>
      <c r="L138" s="45"/>
      <c r="M138" s="226" t="s">
        <v>1</v>
      </c>
      <c r="N138" s="227" t="s">
        <v>40</v>
      </c>
      <c r="O138" s="92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0" t="s">
        <v>152</v>
      </c>
      <c r="AT138" s="230" t="s">
        <v>147</v>
      </c>
      <c r="AU138" s="230" t="s">
        <v>85</v>
      </c>
      <c r="AY138" s="18" t="s">
        <v>144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8" t="s">
        <v>83</v>
      </c>
      <c r="BK138" s="231">
        <f>ROUND(I138*H138,2)</f>
        <v>0</v>
      </c>
      <c r="BL138" s="18" t="s">
        <v>152</v>
      </c>
      <c r="BM138" s="230" t="s">
        <v>169</v>
      </c>
    </row>
    <row r="139" s="2" customFormat="1">
      <c r="A139" s="39"/>
      <c r="B139" s="40"/>
      <c r="C139" s="41"/>
      <c r="D139" s="232" t="s">
        <v>154</v>
      </c>
      <c r="E139" s="41"/>
      <c r="F139" s="233" t="s">
        <v>168</v>
      </c>
      <c r="G139" s="41"/>
      <c r="H139" s="41"/>
      <c r="I139" s="234"/>
      <c r="J139" s="41"/>
      <c r="K139" s="41"/>
      <c r="L139" s="45"/>
      <c r="M139" s="235"/>
      <c r="N139" s="236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154</v>
      </c>
      <c r="AU139" s="18" t="s">
        <v>85</v>
      </c>
    </row>
    <row r="140" s="2" customFormat="1">
      <c r="A140" s="39"/>
      <c r="B140" s="40"/>
      <c r="C140" s="41"/>
      <c r="D140" s="237" t="s">
        <v>155</v>
      </c>
      <c r="E140" s="41"/>
      <c r="F140" s="238" t="s">
        <v>170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155</v>
      </c>
      <c r="AU140" s="18" t="s">
        <v>85</v>
      </c>
    </row>
    <row r="141" s="13" customFormat="1">
      <c r="A141" s="13"/>
      <c r="B141" s="239"/>
      <c r="C141" s="240"/>
      <c r="D141" s="232" t="s">
        <v>157</v>
      </c>
      <c r="E141" s="241" t="s">
        <v>1</v>
      </c>
      <c r="F141" s="242" t="s">
        <v>171</v>
      </c>
      <c r="G141" s="240"/>
      <c r="H141" s="241" t="s">
        <v>1</v>
      </c>
      <c r="I141" s="243"/>
      <c r="J141" s="240"/>
      <c r="K141" s="240"/>
      <c r="L141" s="244"/>
      <c r="M141" s="245"/>
      <c r="N141" s="246"/>
      <c r="O141" s="246"/>
      <c r="P141" s="246"/>
      <c r="Q141" s="246"/>
      <c r="R141" s="246"/>
      <c r="S141" s="246"/>
      <c r="T141" s="247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8" t="s">
        <v>157</v>
      </c>
      <c r="AU141" s="248" t="s">
        <v>85</v>
      </c>
      <c r="AV141" s="13" t="s">
        <v>83</v>
      </c>
      <c r="AW141" s="13" t="s">
        <v>32</v>
      </c>
      <c r="AX141" s="13" t="s">
        <v>75</v>
      </c>
      <c r="AY141" s="248" t="s">
        <v>144</v>
      </c>
    </row>
    <row r="142" s="13" customFormat="1">
      <c r="A142" s="13"/>
      <c r="B142" s="239"/>
      <c r="C142" s="240"/>
      <c r="D142" s="232" t="s">
        <v>157</v>
      </c>
      <c r="E142" s="241" t="s">
        <v>1</v>
      </c>
      <c r="F142" s="242" t="s">
        <v>172</v>
      </c>
      <c r="G142" s="240"/>
      <c r="H142" s="241" t="s">
        <v>1</v>
      </c>
      <c r="I142" s="243"/>
      <c r="J142" s="240"/>
      <c r="K142" s="240"/>
      <c r="L142" s="244"/>
      <c r="M142" s="245"/>
      <c r="N142" s="246"/>
      <c r="O142" s="246"/>
      <c r="P142" s="246"/>
      <c r="Q142" s="246"/>
      <c r="R142" s="246"/>
      <c r="S142" s="246"/>
      <c r="T142" s="247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8" t="s">
        <v>157</v>
      </c>
      <c r="AU142" s="248" t="s">
        <v>85</v>
      </c>
      <c r="AV142" s="13" t="s">
        <v>83</v>
      </c>
      <c r="AW142" s="13" t="s">
        <v>32</v>
      </c>
      <c r="AX142" s="13" t="s">
        <v>75</v>
      </c>
      <c r="AY142" s="248" t="s">
        <v>144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83</v>
      </c>
      <c r="G143" s="250"/>
      <c r="H143" s="253">
        <v>1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83</v>
      </c>
      <c r="AY143" s="259" t="s">
        <v>144</v>
      </c>
    </row>
    <row r="144" s="14" customFormat="1">
      <c r="A144" s="14"/>
      <c r="B144" s="249"/>
      <c r="C144" s="250"/>
      <c r="D144" s="232" t="s">
        <v>157</v>
      </c>
      <c r="E144" s="250"/>
      <c r="F144" s="252" t="s">
        <v>276</v>
      </c>
      <c r="G144" s="250"/>
      <c r="H144" s="253">
        <v>0.11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4</v>
      </c>
      <c r="AX144" s="14" t="s">
        <v>83</v>
      </c>
      <c r="AY144" s="259" t="s">
        <v>144</v>
      </c>
    </row>
    <row r="145" s="2" customFormat="1" ht="16.5" customHeight="1">
      <c r="A145" s="39"/>
      <c r="B145" s="40"/>
      <c r="C145" s="219" t="s">
        <v>173</v>
      </c>
      <c r="D145" s="219" t="s">
        <v>147</v>
      </c>
      <c r="E145" s="220" t="s">
        <v>174</v>
      </c>
      <c r="F145" s="221" t="s">
        <v>175</v>
      </c>
      <c r="G145" s="222" t="s">
        <v>150</v>
      </c>
      <c r="H145" s="223">
        <v>0.11</v>
      </c>
      <c r="I145" s="224"/>
      <c r="J145" s="225">
        <f>ROUND(I145*H145,2)</f>
        <v>0</v>
      </c>
      <c r="K145" s="221" t="s">
        <v>151</v>
      </c>
      <c r="L145" s="45"/>
      <c r="M145" s="226" t="s">
        <v>1</v>
      </c>
      <c r="N145" s="227" t="s">
        <v>40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152</v>
      </c>
      <c r="AT145" s="230" t="s">
        <v>147</v>
      </c>
      <c r="AU145" s="230" t="s">
        <v>85</v>
      </c>
      <c r="AY145" s="18" t="s">
        <v>144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83</v>
      </c>
      <c r="BK145" s="231">
        <f>ROUND(I145*H145,2)</f>
        <v>0</v>
      </c>
      <c r="BL145" s="18" t="s">
        <v>152</v>
      </c>
      <c r="BM145" s="230" t="s">
        <v>176</v>
      </c>
    </row>
    <row r="146" s="2" customFormat="1">
      <c r="A146" s="39"/>
      <c r="B146" s="40"/>
      <c r="C146" s="41"/>
      <c r="D146" s="232" t="s">
        <v>154</v>
      </c>
      <c r="E146" s="41"/>
      <c r="F146" s="233" t="s">
        <v>175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154</v>
      </c>
      <c r="AU146" s="18" t="s">
        <v>85</v>
      </c>
    </row>
    <row r="147" s="2" customFormat="1">
      <c r="A147" s="39"/>
      <c r="B147" s="40"/>
      <c r="C147" s="41"/>
      <c r="D147" s="237" t="s">
        <v>155</v>
      </c>
      <c r="E147" s="41"/>
      <c r="F147" s="238" t="s">
        <v>177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155</v>
      </c>
      <c r="AU147" s="18" t="s">
        <v>85</v>
      </c>
    </row>
    <row r="148" s="13" customFormat="1">
      <c r="A148" s="13"/>
      <c r="B148" s="239"/>
      <c r="C148" s="240"/>
      <c r="D148" s="232" t="s">
        <v>157</v>
      </c>
      <c r="E148" s="241" t="s">
        <v>1</v>
      </c>
      <c r="F148" s="242" t="s">
        <v>178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157</v>
      </c>
      <c r="AU148" s="248" t="s">
        <v>85</v>
      </c>
      <c r="AV148" s="13" t="s">
        <v>83</v>
      </c>
      <c r="AW148" s="13" t="s">
        <v>32</v>
      </c>
      <c r="AX148" s="13" t="s">
        <v>75</v>
      </c>
      <c r="AY148" s="248" t="s">
        <v>144</v>
      </c>
    </row>
    <row r="149" s="14" customFormat="1">
      <c r="A149" s="14"/>
      <c r="B149" s="249"/>
      <c r="C149" s="250"/>
      <c r="D149" s="232" t="s">
        <v>157</v>
      </c>
      <c r="E149" s="251" t="s">
        <v>1</v>
      </c>
      <c r="F149" s="252" t="s">
        <v>83</v>
      </c>
      <c r="G149" s="250"/>
      <c r="H149" s="253">
        <v>1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157</v>
      </c>
      <c r="AU149" s="259" t="s">
        <v>85</v>
      </c>
      <c r="AV149" s="14" t="s">
        <v>85</v>
      </c>
      <c r="AW149" s="14" t="s">
        <v>32</v>
      </c>
      <c r="AX149" s="14" t="s">
        <v>83</v>
      </c>
      <c r="AY149" s="259" t="s">
        <v>144</v>
      </c>
    </row>
    <row r="150" s="14" customFormat="1">
      <c r="A150" s="14"/>
      <c r="B150" s="249"/>
      <c r="C150" s="250"/>
      <c r="D150" s="232" t="s">
        <v>157</v>
      </c>
      <c r="E150" s="250"/>
      <c r="F150" s="252" t="s">
        <v>276</v>
      </c>
      <c r="G150" s="250"/>
      <c r="H150" s="253">
        <v>0.11</v>
      </c>
      <c r="I150" s="254"/>
      <c r="J150" s="250"/>
      <c r="K150" s="250"/>
      <c r="L150" s="255"/>
      <c r="M150" s="256"/>
      <c r="N150" s="257"/>
      <c r="O150" s="257"/>
      <c r="P150" s="257"/>
      <c r="Q150" s="257"/>
      <c r="R150" s="257"/>
      <c r="S150" s="257"/>
      <c r="T150" s="258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9" t="s">
        <v>157</v>
      </c>
      <c r="AU150" s="259" t="s">
        <v>85</v>
      </c>
      <c r="AV150" s="14" t="s">
        <v>85</v>
      </c>
      <c r="AW150" s="14" t="s">
        <v>4</v>
      </c>
      <c r="AX150" s="14" t="s">
        <v>83</v>
      </c>
      <c r="AY150" s="259" t="s">
        <v>144</v>
      </c>
    </row>
    <row r="151" s="2" customFormat="1" ht="16.5" customHeight="1">
      <c r="A151" s="39"/>
      <c r="B151" s="40"/>
      <c r="C151" s="219" t="s">
        <v>143</v>
      </c>
      <c r="D151" s="219" t="s">
        <v>147</v>
      </c>
      <c r="E151" s="220" t="s">
        <v>179</v>
      </c>
      <c r="F151" s="221" t="s">
        <v>180</v>
      </c>
      <c r="G151" s="222" t="s">
        <v>150</v>
      </c>
      <c r="H151" s="223">
        <v>0.11</v>
      </c>
      <c r="I151" s="224"/>
      <c r="J151" s="225">
        <f>ROUND(I151*H151,2)</f>
        <v>0</v>
      </c>
      <c r="K151" s="221" t="s">
        <v>151</v>
      </c>
      <c r="L151" s="45"/>
      <c r="M151" s="226" t="s">
        <v>1</v>
      </c>
      <c r="N151" s="227" t="s">
        <v>40</v>
      </c>
      <c r="O151" s="92"/>
      <c r="P151" s="228">
        <f>O151*H151</f>
        <v>0</v>
      </c>
      <c r="Q151" s="228">
        <v>0</v>
      </c>
      <c r="R151" s="228">
        <f>Q151*H151</f>
        <v>0</v>
      </c>
      <c r="S151" s="228">
        <v>0</v>
      </c>
      <c r="T151" s="229">
        <f>S151*H151</f>
        <v>0</v>
      </c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R151" s="230" t="s">
        <v>152</v>
      </c>
      <c r="AT151" s="230" t="s">
        <v>147</v>
      </c>
      <c r="AU151" s="230" t="s">
        <v>85</v>
      </c>
      <c r="AY151" s="18" t="s">
        <v>144</v>
      </c>
      <c r="BE151" s="231">
        <f>IF(N151="základní",J151,0)</f>
        <v>0</v>
      </c>
      <c r="BF151" s="231">
        <f>IF(N151="snížená",J151,0)</f>
        <v>0</v>
      </c>
      <c r="BG151" s="231">
        <f>IF(N151="zákl. přenesená",J151,0)</f>
        <v>0</v>
      </c>
      <c r="BH151" s="231">
        <f>IF(N151="sníž. přenesená",J151,0)</f>
        <v>0</v>
      </c>
      <c r="BI151" s="231">
        <f>IF(N151="nulová",J151,0)</f>
        <v>0</v>
      </c>
      <c r="BJ151" s="18" t="s">
        <v>83</v>
      </c>
      <c r="BK151" s="231">
        <f>ROUND(I151*H151,2)</f>
        <v>0</v>
      </c>
      <c r="BL151" s="18" t="s">
        <v>152</v>
      </c>
      <c r="BM151" s="230" t="s">
        <v>181</v>
      </c>
    </row>
    <row r="152" s="2" customFormat="1">
      <c r="A152" s="39"/>
      <c r="B152" s="40"/>
      <c r="C152" s="41"/>
      <c r="D152" s="232" t="s">
        <v>154</v>
      </c>
      <c r="E152" s="41"/>
      <c r="F152" s="233" t="s">
        <v>180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154</v>
      </c>
      <c r="AU152" s="18" t="s">
        <v>85</v>
      </c>
    </row>
    <row r="153" s="2" customFormat="1">
      <c r="A153" s="39"/>
      <c r="B153" s="40"/>
      <c r="C153" s="41"/>
      <c r="D153" s="237" t="s">
        <v>155</v>
      </c>
      <c r="E153" s="41"/>
      <c r="F153" s="238" t="s">
        <v>182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155</v>
      </c>
      <c r="AU153" s="18" t="s">
        <v>85</v>
      </c>
    </row>
    <row r="154" s="13" customFormat="1">
      <c r="A154" s="13"/>
      <c r="B154" s="239"/>
      <c r="C154" s="240"/>
      <c r="D154" s="232" t="s">
        <v>157</v>
      </c>
      <c r="E154" s="241" t="s">
        <v>1</v>
      </c>
      <c r="F154" s="242" t="s">
        <v>183</v>
      </c>
      <c r="G154" s="240"/>
      <c r="H154" s="241" t="s">
        <v>1</v>
      </c>
      <c r="I154" s="243"/>
      <c r="J154" s="240"/>
      <c r="K154" s="240"/>
      <c r="L154" s="244"/>
      <c r="M154" s="245"/>
      <c r="N154" s="246"/>
      <c r="O154" s="246"/>
      <c r="P154" s="246"/>
      <c r="Q154" s="246"/>
      <c r="R154" s="246"/>
      <c r="S154" s="246"/>
      <c r="T154" s="247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8" t="s">
        <v>157</v>
      </c>
      <c r="AU154" s="248" t="s">
        <v>85</v>
      </c>
      <c r="AV154" s="13" t="s">
        <v>83</v>
      </c>
      <c r="AW154" s="13" t="s">
        <v>32</v>
      </c>
      <c r="AX154" s="13" t="s">
        <v>75</v>
      </c>
      <c r="AY154" s="248" t="s">
        <v>144</v>
      </c>
    </row>
    <row r="155" s="13" customFormat="1">
      <c r="A155" s="13"/>
      <c r="B155" s="239"/>
      <c r="C155" s="240"/>
      <c r="D155" s="232" t="s">
        <v>157</v>
      </c>
      <c r="E155" s="241" t="s">
        <v>1</v>
      </c>
      <c r="F155" s="242" t="s">
        <v>184</v>
      </c>
      <c r="G155" s="240"/>
      <c r="H155" s="241" t="s">
        <v>1</v>
      </c>
      <c r="I155" s="243"/>
      <c r="J155" s="240"/>
      <c r="K155" s="240"/>
      <c r="L155" s="244"/>
      <c r="M155" s="245"/>
      <c r="N155" s="246"/>
      <c r="O155" s="246"/>
      <c r="P155" s="246"/>
      <c r="Q155" s="246"/>
      <c r="R155" s="246"/>
      <c r="S155" s="246"/>
      <c r="T155" s="247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8" t="s">
        <v>157</v>
      </c>
      <c r="AU155" s="248" t="s">
        <v>85</v>
      </c>
      <c r="AV155" s="13" t="s">
        <v>83</v>
      </c>
      <c r="AW155" s="13" t="s">
        <v>32</v>
      </c>
      <c r="AX155" s="13" t="s">
        <v>75</v>
      </c>
      <c r="AY155" s="248" t="s">
        <v>144</v>
      </c>
    </row>
    <row r="156" s="14" customFormat="1">
      <c r="A156" s="14"/>
      <c r="B156" s="249"/>
      <c r="C156" s="250"/>
      <c r="D156" s="232" t="s">
        <v>157</v>
      </c>
      <c r="E156" s="251" t="s">
        <v>1</v>
      </c>
      <c r="F156" s="252" t="s">
        <v>83</v>
      </c>
      <c r="G156" s="250"/>
      <c r="H156" s="253">
        <v>1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157</v>
      </c>
      <c r="AU156" s="259" t="s">
        <v>85</v>
      </c>
      <c r="AV156" s="14" t="s">
        <v>85</v>
      </c>
      <c r="AW156" s="14" t="s">
        <v>32</v>
      </c>
      <c r="AX156" s="14" t="s">
        <v>83</v>
      </c>
      <c r="AY156" s="259" t="s">
        <v>144</v>
      </c>
    </row>
    <row r="157" s="14" customFormat="1">
      <c r="A157" s="14"/>
      <c r="B157" s="249"/>
      <c r="C157" s="250"/>
      <c r="D157" s="232" t="s">
        <v>157</v>
      </c>
      <c r="E157" s="250"/>
      <c r="F157" s="252" t="s">
        <v>276</v>
      </c>
      <c r="G157" s="250"/>
      <c r="H157" s="253">
        <v>0.11</v>
      </c>
      <c r="I157" s="254"/>
      <c r="J157" s="250"/>
      <c r="K157" s="250"/>
      <c r="L157" s="255"/>
      <c r="M157" s="256"/>
      <c r="N157" s="257"/>
      <c r="O157" s="257"/>
      <c r="P157" s="257"/>
      <c r="Q157" s="257"/>
      <c r="R157" s="257"/>
      <c r="S157" s="257"/>
      <c r="T157" s="258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9" t="s">
        <v>157</v>
      </c>
      <c r="AU157" s="259" t="s">
        <v>85</v>
      </c>
      <c r="AV157" s="14" t="s">
        <v>85</v>
      </c>
      <c r="AW157" s="14" t="s">
        <v>4</v>
      </c>
      <c r="AX157" s="14" t="s">
        <v>83</v>
      </c>
      <c r="AY157" s="259" t="s">
        <v>144</v>
      </c>
    </row>
    <row r="158" s="2" customFormat="1" ht="24.15" customHeight="1">
      <c r="A158" s="39"/>
      <c r="B158" s="40"/>
      <c r="C158" s="219" t="s">
        <v>185</v>
      </c>
      <c r="D158" s="219" t="s">
        <v>147</v>
      </c>
      <c r="E158" s="220" t="s">
        <v>186</v>
      </c>
      <c r="F158" s="221" t="s">
        <v>187</v>
      </c>
      <c r="G158" s="222" t="s">
        <v>150</v>
      </c>
      <c r="H158" s="223">
        <v>0.11</v>
      </c>
      <c r="I158" s="224"/>
      <c r="J158" s="225">
        <f>ROUND(I158*H158,2)</f>
        <v>0</v>
      </c>
      <c r="K158" s="221" t="s">
        <v>151</v>
      </c>
      <c r="L158" s="45"/>
      <c r="M158" s="226" t="s">
        <v>1</v>
      </c>
      <c r="N158" s="227" t="s">
        <v>40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152</v>
      </c>
      <c r="AT158" s="230" t="s">
        <v>147</v>
      </c>
      <c r="AU158" s="230" t="s">
        <v>85</v>
      </c>
      <c r="AY158" s="18" t="s">
        <v>144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83</v>
      </c>
      <c r="BK158" s="231">
        <f>ROUND(I158*H158,2)</f>
        <v>0</v>
      </c>
      <c r="BL158" s="18" t="s">
        <v>152</v>
      </c>
      <c r="BM158" s="230" t="s">
        <v>188</v>
      </c>
    </row>
    <row r="159" s="2" customFormat="1">
      <c r="A159" s="39"/>
      <c r="B159" s="40"/>
      <c r="C159" s="41"/>
      <c r="D159" s="232" t="s">
        <v>154</v>
      </c>
      <c r="E159" s="41"/>
      <c r="F159" s="233" t="s">
        <v>187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154</v>
      </c>
      <c r="AU159" s="18" t="s">
        <v>85</v>
      </c>
    </row>
    <row r="160" s="2" customFormat="1">
      <c r="A160" s="39"/>
      <c r="B160" s="40"/>
      <c r="C160" s="41"/>
      <c r="D160" s="237" t="s">
        <v>155</v>
      </c>
      <c r="E160" s="41"/>
      <c r="F160" s="238" t="s">
        <v>189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155</v>
      </c>
      <c r="AU160" s="18" t="s">
        <v>85</v>
      </c>
    </row>
    <row r="161" s="13" customFormat="1">
      <c r="A161" s="13"/>
      <c r="B161" s="239"/>
      <c r="C161" s="240"/>
      <c r="D161" s="232" t="s">
        <v>157</v>
      </c>
      <c r="E161" s="241" t="s">
        <v>1</v>
      </c>
      <c r="F161" s="242" t="s">
        <v>190</v>
      </c>
      <c r="G161" s="240"/>
      <c r="H161" s="241" t="s">
        <v>1</v>
      </c>
      <c r="I161" s="243"/>
      <c r="J161" s="240"/>
      <c r="K161" s="240"/>
      <c r="L161" s="244"/>
      <c r="M161" s="245"/>
      <c r="N161" s="246"/>
      <c r="O161" s="246"/>
      <c r="P161" s="246"/>
      <c r="Q161" s="246"/>
      <c r="R161" s="246"/>
      <c r="S161" s="246"/>
      <c r="T161" s="247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8" t="s">
        <v>157</v>
      </c>
      <c r="AU161" s="248" t="s">
        <v>85</v>
      </c>
      <c r="AV161" s="13" t="s">
        <v>83</v>
      </c>
      <c r="AW161" s="13" t="s">
        <v>32</v>
      </c>
      <c r="AX161" s="13" t="s">
        <v>75</v>
      </c>
      <c r="AY161" s="248" t="s">
        <v>144</v>
      </c>
    </row>
    <row r="162" s="13" customFormat="1">
      <c r="A162" s="13"/>
      <c r="B162" s="239"/>
      <c r="C162" s="240"/>
      <c r="D162" s="232" t="s">
        <v>157</v>
      </c>
      <c r="E162" s="241" t="s">
        <v>1</v>
      </c>
      <c r="F162" s="242" t="s">
        <v>191</v>
      </c>
      <c r="G162" s="240"/>
      <c r="H162" s="241" t="s">
        <v>1</v>
      </c>
      <c r="I162" s="243"/>
      <c r="J162" s="240"/>
      <c r="K162" s="240"/>
      <c r="L162" s="244"/>
      <c r="M162" s="245"/>
      <c r="N162" s="246"/>
      <c r="O162" s="246"/>
      <c r="P162" s="246"/>
      <c r="Q162" s="246"/>
      <c r="R162" s="246"/>
      <c r="S162" s="246"/>
      <c r="T162" s="24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8" t="s">
        <v>157</v>
      </c>
      <c r="AU162" s="248" t="s">
        <v>85</v>
      </c>
      <c r="AV162" s="13" t="s">
        <v>83</v>
      </c>
      <c r="AW162" s="13" t="s">
        <v>32</v>
      </c>
      <c r="AX162" s="13" t="s">
        <v>75</v>
      </c>
      <c r="AY162" s="248" t="s">
        <v>144</v>
      </c>
    </row>
    <row r="163" s="13" customFormat="1">
      <c r="A163" s="13"/>
      <c r="B163" s="239"/>
      <c r="C163" s="240"/>
      <c r="D163" s="232" t="s">
        <v>157</v>
      </c>
      <c r="E163" s="241" t="s">
        <v>1</v>
      </c>
      <c r="F163" s="242" t="s">
        <v>192</v>
      </c>
      <c r="G163" s="240"/>
      <c r="H163" s="241" t="s">
        <v>1</v>
      </c>
      <c r="I163" s="243"/>
      <c r="J163" s="240"/>
      <c r="K163" s="240"/>
      <c r="L163" s="244"/>
      <c r="M163" s="245"/>
      <c r="N163" s="246"/>
      <c r="O163" s="246"/>
      <c r="P163" s="246"/>
      <c r="Q163" s="246"/>
      <c r="R163" s="246"/>
      <c r="S163" s="246"/>
      <c r="T163" s="247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8" t="s">
        <v>157</v>
      </c>
      <c r="AU163" s="248" t="s">
        <v>85</v>
      </c>
      <c r="AV163" s="13" t="s">
        <v>83</v>
      </c>
      <c r="AW163" s="13" t="s">
        <v>32</v>
      </c>
      <c r="AX163" s="13" t="s">
        <v>75</v>
      </c>
      <c r="AY163" s="248" t="s">
        <v>144</v>
      </c>
    </row>
    <row r="164" s="13" customFormat="1">
      <c r="A164" s="13"/>
      <c r="B164" s="239"/>
      <c r="C164" s="240"/>
      <c r="D164" s="232" t="s">
        <v>157</v>
      </c>
      <c r="E164" s="241" t="s">
        <v>1</v>
      </c>
      <c r="F164" s="242" t="s">
        <v>193</v>
      </c>
      <c r="G164" s="240"/>
      <c r="H164" s="241" t="s">
        <v>1</v>
      </c>
      <c r="I164" s="243"/>
      <c r="J164" s="240"/>
      <c r="K164" s="240"/>
      <c r="L164" s="244"/>
      <c r="M164" s="245"/>
      <c r="N164" s="246"/>
      <c r="O164" s="246"/>
      <c r="P164" s="246"/>
      <c r="Q164" s="246"/>
      <c r="R164" s="246"/>
      <c r="S164" s="246"/>
      <c r="T164" s="247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8" t="s">
        <v>157</v>
      </c>
      <c r="AU164" s="248" t="s">
        <v>85</v>
      </c>
      <c r="AV164" s="13" t="s">
        <v>83</v>
      </c>
      <c r="AW164" s="13" t="s">
        <v>32</v>
      </c>
      <c r="AX164" s="13" t="s">
        <v>75</v>
      </c>
      <c r="AY164" s="248" t="s">
        <v>144</v>
      </c>
    </row>
    <row r="165" s="13" customFormat="1">
      <c r="A165" s="13"/>
      <c r="B165" s="239"/>
      <c r="C165" s="240"/>
      <c r="D165" s="232" t="s">
        <v>157</v>
      </c>
      <c r="E165" s="241" t="s">
        <v>1</v>
      </c>
      <c r="F165" s="242" t="s">
        <v>194</v>
      </c>
      <c r="G165" s="240"/>
      <c r="H165" s="241" t="s">
        <v>1</v>
      </c>
      <c r="I165" s="243"/>
      <c r="J165" s="240"/>
      <c r="K165" s="240"/>
      <c r="L165" s="244"/>
      <c r="M165" s="245"/>
      <c r="N165" s="246"/>
      <c r="O165" s="246"/>
      <c r="P165" s="246"/>
      <c r="Q165" s="246"/>
      <c r="R165" s="246"/>
      <c r="S165" s="246"/>
      <c r="T165" s="24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8" t="s">
        <v>157</v>
      </c>
      <c r="AU165" s="248" t="s">
        <v>85</v>
      </c>
      <c r="AV165" s="13" t="s">
        <v>83</v>
      </c>
      <c r="AW165" s="13" t="s">
        <v>32</v>
      </c>
      <c r="AX165" s="13" t="s">
        <v>75</v>
      </c>
      <c r="AY165" s="248" t="s">
        <v>144</v>
      </c>
    </row>
    <row r="166" s="13" customFormat="1">
      <c r="A166" s="13"/>
      <c r="B166" s="239"/>
      <c r="C166" s="240"/>
      <c r="D166" s="232" t="s">
        <v>157</v>
      </c>
      <c r="E166" s="241" t="s">
        <v>1</v>
      </c>
      <c r="F166" s="242" t="s">
        <v>195</v>
      </c>
      <c r="G166" s="240"/>
      <c r="H166" s="241" t="s">
        <v>1</v>
      </c>
      <c r="I166" s="243"/>
      <c r="J166" s="240"/>
      <c r="K166" s="240"/>
      <c r="L166" s="244"/>
      <c r="M166" s="245"/>
      <c r="N166" s="246"/>
      <c r="O166" s="246"/>
      <c r="P166" s="246"/>
      <c r="Q166" s="246"/>
      <c r="R166" s="246"/>
      <c r="S166" s="246"/>
      <c r="T166" s="247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8" t="s">
        <v>157</v>
      </c>
      <c r="AU166" s="248" t="s">
        <v>85</v>
      </c>
      <c r="AV166" s="13" t="s">
        <v>83</v>
      </c>
      <c r="AW166" s="13" t="s">
        <v>32</v>
      </c>
      <c r="AX166" s="13" t="s">
        <v>75</v>
      </c>
      <c r="AY166" s="248" t="s">
        <v>144</v>
      </c>
    </row>
    <row r="167" s="13" customFormat="1">
      <c r="A167" s="13"/>
      <c r="B167" s="239"/>
      <c r="C167" s="240"/>
      <c r="D167" s="232" t="s">
        <v>157</v>
      </c>
      <c r="E167" s="241" t="s">
        <v>1</v>
      </c>
      <c r="F167" s="242" t="s">
        <v>196</v>
      </c>
      <c r="G167" s="240"/>
      <c r="H167" s="241" t="s">
        <v>1</v>
      </c>
      <c r="I167" s="243"/>
      <c r="J167" s="240"/>
      <c r="K167" s="240"/>
      <c r="L167" s="244"/>
      <c r="M167" s="245"/>
      <c r="N167" s="246"/>
      <c r="O167" s="246"/>
      <c r="P167" s="246"/>
      <c r="Q167" s="246"/>
      <c r="R167" s="246"/>
      <c r="S167" s="246"/>
      <c r="T167" s="247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8" t="s">
        <v>157</v>
      </c>
      <c r="AU167" s="248" t="s">
        <v>85</v>
      </c>
      <c r="AV167" s="13" t="s">
        <v>83</v>
      </c>
      <c r="AW167" s="13" t="s">
        <v>32</v>
      </c>
      <c r="AX167" s="13" t="s">
        <v>75</v>
      </c>
      <c r="AY167" s="248" t="s">
        <v>144</v>
      </c>
    </row>
    <row r="168" s="13" customFormat="1">
      <c r="A168" s="13"/>
      <c r="B168" s="239"/>
      <c r="C168" s="240"/>
      <c r="D168" s="232" t="s">
        <v>157</v>
      </c>
      <c r="E168" s="241" t="s">
        <v>1</v>
      </c>
      <c r="F168" s="242" t="s">
        <v>197</v>
      </c>
      <c r="G168" s="240"/>
      <c r="H168" s="241" t="s">
        <v>1</v>
      </c>
      <c r="I168" s="243"/>
      <c r="J168" s="240"/>
      <c r="K168" s="240"/>
      <c r="L168" s="244"/>
      <c r="M168" s="245"/>
      <c r="N168" s="246"/>
      <c r="O168" s="246"/>
      <c r="P168" s="246"/>
      <c r="Q168" s="246"/>
      <c r="R168" s="246"/>
      <c r="S168" s="246"/>
      <c r="T168" s="247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8" t="s">
        <v>157</v>
      </c>
      <c r="AU168" s="248" t="s">
        <v>85</v>
      </c>
      <c r="AV168" s="13" t="s">
        <v>83</v>
      </c>
      <c r="AW168" s="13" t="s">
        <v>32</v>
      </c>
      <c r="AX168" s="13" t="s">
        <v>75</v>
      </c>
      <c r="AY168" s="248" t="s">
        <v>144</v>
      </c>
    </row>
    <row r="169" s="14" customFormat="1">
      <c r="A169" s="14"/>
      <c r="B169" s="249"/>
      <c r="C169" s="250"/>
      <c r="D169" s="232" t="s">
        <v>157</v>
      </c>
      <c r="E169" s="251" t="s">
        <v>1</v>
      </c>
      <c r="F169" s="252" t="s">
        <v>83</v>
      </c>
      <c r="G169" s="250"/>
      <c r="H169" s="253">
        <v>1</v>
      </c>
      <c r="I169" s="254"/>
      <c r="J169" s="250"/>
      <c r="K169" s="250"/>
      <c r="L169" s="255"/>
      <c r="M169" s="256"/>
      <c r="N169" s="257"/>
      <c r="O169" s="257"/>
      <c r="P169" s="257"/>
      <c r="Q169" s="257"/>
      <c r="R169" s="257"/>
      <c r="S169" s="257"/>
      <c r="T169" s="258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9" t="s">
        <v>157</v>
      </c>
      <c r="AU169" s="259" t="s">
        <v>85</v>
      </c>
      <c r="AV169" s="14" t="s">
        <v>85</v>
      </c>
      <c r="AW169" s="14" t="s">
        <v>32</v>
      </c>
      <c r="AX169" s="14" t="s">
        <v>83</v>
      </c>
      <c r="AY169" s="259" t="s">
        <v>144</v>
      </c>
    </row>
    <row r="170" s="14" customFormat="1">
      <c r="A170" s="14"/>
      <c r="B170" s="249"/>
      <c r="C170" s="250"/>
      <c r="D170" s="232" t="s">
        <v>157</v>
      </c>
      <c r="E170" s="250"/>
      <c r="F170" s="252" t="s">
        <v>276</v>
      </c>
      <c r="G170" s="250"/>
      <c r="H170" s="253">
        <v>0.11</v>
      </c>
      <c r="I170" s="254"/>
      <c r="J170" s="250"/>
      <c r="K170" s="250"/>
      <c r="L170" s="255"/>
      <c r="M170" s="256"/>
      <c r="N170" s="257"/>
      <c r="O170" s="257"/>
      <c r="P170" s="257"/>
      <c r="Q170" s="257"/>
      <c r="R170" s="257"/>
      <c r="S170" s="257"/>
      <c r="T170" s="258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9" t="s">
        <v>157</v>
      </c>
      <c r="AU170" s="259" t="s">
        <v>85</v>
      </c>
      <c r="AV170" s="14" t="s">
        <v>85</v>
      </c>
      <c r="AW170" s="14" t="s">
        <v>4</v>
      </c>
      <c r="AX170" s="14" t="s">
        <v>83</v>
      </c>
      <c r="AY170" s="259" t="s">
        <v>144</v>
      </c>
    </row>
    <row r="171" s="12" customFormat="1" ht="22.8" customHeight="1">
      <c r="A171" s="12"/>
      <c r="B171" s="203"/>
      <c r="C171" s="204"/>
      <c r="D171" s="205" t="s">
        <v>74</v>
      </c>
      <c r="E171" s="217" t="s">
        <v>198</v>
      </c>
      <c r="F171" s="217" t="s">
        <v>199</v>
      </c>
      <c r="G171" s="204"/>
      <c r="H171" s="204"/>
      <c r="I171" s="207"/>
      <c r="J171" s="218">
        <f>BK171</f>
        <v>0</v>
      </c>
      <c r="K171" s="204"/>
      <c r="L171" s="209"/>
      <c r="M171" s="210"/>
      <c r="N171" s="211"/>
      <c r="O171" s="211"/>
      <c r="P171" s="212">
        <f>SUM(P172:P184)</f>
        <v>0</v>
      </c>
      <c r="Q171" s="211"/>
      <c r="R171" s="212">
        <f>SUM(R172:R184)</f>
        <v>0</v>
      </c>
      <c r="S171" s="211"/>
      <c r="T171" s="213">
        <f>SUM(T172:T184)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4" t="s">
        <v>143</v>
      </c>
      <c r="AT171" s="215" t="s">
        <v>74</v>
      </c>
      <c r="AU171" s="215" t="s">
        <v>83</v>
      </c>
      <c r="AY171" s="214" t="s">
        <v>144</v>
      </c>
      <c r="BK171" s="216">
        <f>SUM(BK172:BK184)</f>
        <v>0</v>
      </c>
    </row>
    <row r="172" s="2" customFormat="1" ht="16.5" customHeight="1">
      <c r="A172" s="39"/>
      <c r="B172" s="40"/>
      <c r="C172" s="219" t="s">
        <v>200</v>
      </c>
      <c r="D172" s="219" t="s">
        <v>147</v>
      </c>
      <c r="E172" s="220" t="s">
        <v>201</v>
      </c>
      <c r="F172" s="221" t="s">
        <v>199</v>
      </c>
      <c r="G172" s="222" t="s">
        <v>150</v>
      </c>
      <c r="H172" s="223">
        <v>0.11</v>
      </c>
      <c r="I172" s="224"/>
      <c r="J172" s="225">
        <f>ROUND(I172*H172,2)</f>
        <v>0</v>
      </c>
      <c r="K172" s="221" t="s">
        <v>151</v>
      </c>
      <c r="L172" s="45"/>
      <c r="M172" s="226" t="s">
        <v>1</v>
      </c>
      <c r="N172" s="227" t="s">
        <v>40</v>
      </c>
      <c r="O172" s="92"/>
      <c r="P172" s="228">
        <f>O172*H172</f>
        <v>0</v>
      </c>
      <c r="Q172" s="228">
        <v>0</v>
      </c>
      <c r="R172" s="228">
        <f>Q172*H172</f>
        <v>0</v>
      </c>
      <c r="S172" s="228">
        <v>0</v>
      </c>
      <c r="T172" s="22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0" t="s">
        <v>152</v>
      </c>
      <c r="AT172" s="230" t="s">
        <v>147</v>
      </c>
      <c r="AU172" s="230" t="s">
        <v>85</v>
      </c>
      <c r="AY172" s="18" t="s">
        <v>144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8" t="s">
        <v>83</v>
      </c>
      <c r="BK172" s="231">
        <f>ROUND(I172*H172,2)</f>
        <v>0</v>
      </c>
      <c r="BL172" s="18" t="s">
        <v>152</v>
      </c>
      <c r="BM172" s="230" t="s">
        <v>202</v>
      </c>
    </row>
    <row r="173" s="2" customFormat="1">
      <c r="A173" s="39"/>
      <c r="B173" s="40"/>
      <c r="C173" s="41"/>
      <c r="D173" s="232" t="s">
        <v>154</v>
      </c>
      <c r="E173" s="41"/>
      <c r="F173" s="233" t="s">
        <v>199</v>
      </c>
      <c r="G173" s="41"/>
      <c r="H173" s="41"/>
      <c r="I173" s="234"/>
      <c r="J173" s="41"/>
      <c r="K173" s="41"/>
      <c r="L173" s="45"/>
      <c r="M173" s="235"/>
      <c r="N173" s="236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154</v>
      </c>
      <c r="AU173" s="18" t="s">
        <v>85</v>
      </c>
    </row>
    <row r="174" s="2" customFormat="1">
      <c r="A174" s="39"/>
      <c r="B174" s="40"/>
      <c r="C174" s="41"/>
      <c r="D174" s="237" t="s">
        <v>155</v>
      </c>
      <c r="E174" s="41"/>
      <c r="F174" s="238" t="s">
        <v>203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155</v>
      </c>
      <c r="AU174" s="18" t="s">
        <v>85</v>
      </c>
    </row>
    <row r="175" s="13" customFormat="1">
      <c r="A175" s="13"/>
      <c r="B175" s="239"/>
      <c r="C175" s="240"/>
      <c r="D175" s="232" t="s">
        <v>157</v>
      </c>
      <c r="E175" s="241" t="s">
        <v>1</v>
      </c>
      <c r="F175" s="242" t="s">
        <v>204</v>
      </c>
      <c r="G175" s="240"/>
      <c r="H175" s="241" t="s">
        <v>1</v>
      </c>
      <c r="I175" s="243"/>
      <c r="J175" s="240"/>
      <c r="K175" s="240"/>
      <c r="L175" s="244"/>
      <c r="M175" s="245"/>
      <c r="N175" s="246"/>
      <c r="O175" s="246"/>
      <c r="P175" s="246"/>
      <c r="Q175" s="246"/>
      <c r="R175" s="246"/>
      <c r="S175" s="246"/>
      <c r="T175" s="247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8" t="s">
        <v>157</v>
      </c>
      <c r="AU175" s="248" t="s">
        <v>85</v>
      </c>
      <c r="AV175" s="13" t="s">
        <v>83</v>
      </c>
      <c r="AW175" s="13" t="s">
        <v>32</v>
      </c>
      <c r="AX175" s="13" t="s">
        <v>75</v>
      </c>
      <c r="AY175" s="248" t="s">
        <v>144</v>
      </c>
    </row>
    <row r="176" s="13" customFormat="1">
      <c r="A176" s="13"/>
      <c r="B176" s="239"/>
      <c r="C176" s="240"/>
      <c r="D176" s="232" t="s">
        <v>157</v>
      </c>
      <c r="E176" s="241" t="s">
        <v>1</v>
      </c>
      <c r="F176" s="242" t="s">
        <v>205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157</v>
      </c>
      <c r="AU176" s="248" t="s">
        <v>85</v>
      </c>
      <c r="AV176" s="13" t="s">
        <v>83</v>
      </c>
      <c r="AW176" s="13" t="s">
        <v>32</v>
      </c>
      <c r="AX176" s="13" t="s">
        <v>75</v>
      </c>
      <c r="AY176" s="248" t="s">
        <v>144</v>
      </c>
    </row>
    <row r="177" s="13" customFormat="1">
      <c r="A177" s="13"/>
      <c r="B177" s="239"/>
      <c r="C177" s="240"/>
      <c r="D177" s="232" t="s">
        <v>157</v>
      </c>
      <c r="E177" s="241" t="s">
        <v>1</v>
      </c>
      <c r="F177" s="242" t="s">
        <v>206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157</v>
      </c>
      <c r="AU177" s="248" t="s">
        <v>85</v>
      </c>
      <c r="AV177" s="13" t="s">
        <v>83</v>
      </c>
      <c r="AW177" s="13" t="s">
        <v>32</v>
      </c>
      <c r="AX177" s="13" t="s">
        <v>75</v>
      </c>
      <c r="AY177" s="248" t="s">
        <v>144</v>
      </c>
    </row>
    <row r="178" s="13" customFormat="1">
      <c r="A178" s="13"/>
      <c r="B178" s="239"/>
      <c r="C178" s="240"/>
      <c r="D178" s="232" t="s">
        <v>157</v>
      </c>
      <c r="E178" s="241" t="s">
        <v>1</v>
      </c>
      <c r="F178" s="242" t="s">
        <v>207</v>
      </c>
      <c r="G178" s="240"/>
      <c r="H178" s="241" t="s">
        <v>1</v>
      </c>
      <c r="I178" s="243"/>
      <c r="J178" s="240"/>
      <c r="K178" s="240"/>
      <c r="L178" s="244"/>
      <c r="M178" s="245"/>
      <c r="N178" s="246"/>
      <c r="O178" s="246"/>
      <c r="P178" s="246"/>
      <c r="Q178" s="246"/>
      <c r="R178" s="246"/>
      <c r="S178" s="246"/>
      <c r="T178" s="247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8" t="s">
        <v>157</v>
      </c>
      <c r="AU178" s="248" t="s">
        <v>85</v>
      </c>
      <c r="AV178" s="13" t="s">
        <v>83</v>
      </c>
      <c r="AW178" s="13" t="s">
        <v>32</v>
      </c>
      <c r="AX178" s="13" t="s">
        <v>75</v>
      </c>
      <c r="AY178" s="248" t="s">
        <v>144</v>
      </c>
    </row>
    <row r="179" s="13" customFormat="1">
      <c r="A179" s="13"/>
      <c r="B179" s="239"/>
      <c r="C179" s="240"/>
      <c r="D179" s="232" t="s">
        <v>157</v>
      </c>
      <c r="E179" s="241" t="s">
        <v>1</v>
      </c>
      <c r="F179" s="242" t="s">
        <v>208</v>
      </c>
      <c r="G179" s="240"/>
      <c r="H179" s="241" t="s">
        <v>1</v>
      </c>
      <c r="I179" s="243"/>
      <c r="J179" s="240"/>
      <c r="K179" s="240"/>
      <c r="L179" s="244"/>
      <c r="M179" s="245"/>
      <c r="N179" s="246"/>
      <c r="O179" s="246"/>
      <c r="P179" s="246"/>
      <c r="Q179" s="246"/>
      <c r="R179" s="246"/>
      <c r="S179" s="246"/>
      <c r="T179" s="247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8" t="s">
        <v>157</v>
      </c>
      <c r="AU179" s="248" t="s">
        <v>85</v>
      </c>
      <c r="AV179" s="13" t="s">
        <v>83</v>
      </c>
      <c r="AW179" s="13" t="s">
        <v>32</v>
      </c>
      <c r="AX179" s="13" t="s">
        <v>75</v>
      </c>
      <c r="AY179" s="248" t="s">
        <v>144</v>
      </c>
    </row>
    <row r="180" s="13" customFormat="1">
      <c r="A180" s="13"/>
      <c r="B180" s="239"/>
      <c r="C180" s="240"/>
      <c r="D180" s="232" t="s">
        <v>157</v>
      </c>
      <c r="E180" s="241" t="s">
        <v>1</v>
      </c>
      <c r="F180" s="242" t="s">
        <v>209</v>
      </c>
      <c r="G180" s="240"/>
      <c r="H180" s="241" t="s">
        <v>1</v>
      </c>
      <c r="I180" s="243"/>
      <c r="J180" s="240"/>
      <c r="K180" s="240"/>
      <c r="L180" s="244"/>
      <c r="M180" s="245"/>
      <c r="N180" s="246"/>
      <c r="O180" s="246"/>
      <c r="P180" s="246"/>
      <c r="Q180" s="246"/>
      <c r="R180" s="246"/>
      <c r="S180" s="246"/>
      <c r="T180" s="247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8" t="s">
        <v>157</v>
      </c>
      <c r="AU180" s="248" t="s">
        <v>85</v>
      </c>
      <c r="AV180" s="13" t="s">
        <v>83</v>
      </c>
      <c r="AW180" s="13" t="s">
        <v>32</v>
      </c>
      <c r="AX180" s="13" t="s">
        <v>75</v>
      </c>
      <c r="AY180" s="248" t="s">
        <v>144</v>
      </c>
    </row>
    <row r="181" s="13" customFormat="1">
      <c r="A181" s="13"/>
      <c r="B181" s="239"/>
      <c r="C181" s="240"/>
      <c r="D181" s="232" t="s">
        <v>157</v>
      </c>
      <c r="E181" s="241" t="s">
        <v>1</v>
      </c>
      <c r="F181" s="242" t="s">
        <v>210</v>
      </c>
      <c r="G181" s="240"/>
      <c r="H181" s="241" t="s">
        <v>1</v>
      </c>
      <c r="I181" s="243"/>
      <c r="J181" s="240"/>
      <c r="K181" s="240"/>
      <c r="L181" s="244"/>
      <c r="M181" s="245"/>
      <c r="N181" s="246"/>
      <c r="O181" s="246"/>
      <c r="P181" s="246"/>
      <c r="Q181" s="246"/>
      <c r="R181" s="246"/>
      <c r="S181" s="246"/>
      <c r="T181" s="24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8" t="s">
        <v>157</v>
      </c>
      <c r="AU181" s="248" t="s">
        <v>85</v>
      </c>
      <c r="AV181" s="13" t="s">
        <v>83</v>
      </c>
      <c r="AW181" s="13" t="s">
        <v>32</v>
      </c>
      <c r="AX181" s="13" t="s">
        <v>75</v>
      </c>
      <c r="AY181" s="248" t="s">
        <v>144</v>
      </c>
    </row>
    <row r="182" s="13" customFormat="1">
      <c r="A182" s="13"/>
      <c r="B182" s="239"/>
      <c r="C182" s="240"/>
      <c r="D182" s="232" t="s">
        <v>157</v>
      </c>
      <c r="E182" s="241" t="s">
        <v>1</v>
      </c>
      <c r="F182" s="242" t="s">
        <v>211</v>
      </c>
      <c r="G182" s="240"/>
      <c r="H182" s="241" t="s">
        <v>1</v>
      </c>
      <c r="I182" s="243"/>
      <c r="J182" s="240"/>
      <c r="K182" s="240"/>
      <c r="L182" s="244"/>
      <c r="M182" s="245"/>
      <c r="N182" s="246"/>
      <c r="O182" s="246"/>
      <c r="P182" s="246"/>
      <c r="Q182" s="246"/>
      <c r="R182" s="246"/>
      <c r="S182" s="246"/>
      <c r="T182" s="24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8" t="s">
        <v>157</v>
      </c>
      <c r="AU182" s="248" t="s">
        <v>85</v>
      </c>
      <c r="AV182" s="13" t="s">
        <v>83</v>
      </c>
      <c r="AW182" s="13" t="s">
        <v>32</v>
      </c>
      <c r="AX182" s="13" t="s">
        <v>75</v>
      </c>
      <c r="AY182" s="248" t="s">
        <v>144</v>
      </c>
    </row>
    <row r="183" s="14" customFormat="1">
      <c r="A183" s="14"/>
      <c r="B183" s="249"/>
      <c r="C183" s="250"/>
      <c r="D183" s="232" t="s">
        <v>157</v>
      </c>
      <c r="E183" s="251" t="s">
        <v>1</v>
      </c>
      <c r="F183" s="252" t="s">
        <v>83</v>
      </c>
      <c r="G183" s="250"/>
      <c r="H183" s="253">
        <v>1</v>
      </c>
      <c r="I183" s="254"/>
      <c r="J183" s="250"/>
      <c r="K183" s="250"/>
      <c r="L183" s="255"/>
      <c r="M183" s="256"/>
      <c r="N183" s="257"/>
      <c r="O183" s="257"/>
      <c r="P183" s="257"/>
      <c r="Q183" s="257"/>
      <c r="R183" s="257"/>
      <c r="S183" s="257"/>
      <c r="T183" s="258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9" t="s">
        <v>157</v>
      </c>
      <c r="AU183" s="259" t="s">
        <v>85</v>
      </c>
      <c r="AV183" s="14" t="s">
        <v>85</v>
      </c>
      <c r="AW183" s="14" t="s">
        <v>32</v>
      </c>
      <c r="AX183" s="14" t="s">
        <v>83</v>
      </c>
      <c r="AY183" s="259" t="s">
        <v>144</v>
      </c>
    </row>
    <row r="184" s="14" customFormat="1">
      <c r="A184" s="14"/>
      <c r="B184" s="249"/>
      <c r="C184" s="250"/>
      <c r="D184" s="232" t="s">
        <v>157</v>
      </c>
      <c r="E184" s="250"/>
      <c r="F184" s="252" t="s">
        <v>276</v>
      </c>
      <c r="G184" s="250"/>
      <c r="H184" s="253">
        <v>0.11</v>
      </c>
      <c r="I184" s="254"/>
      <c r="J184" s="250"/>
      <c r="K184" s="250"/>
      <c r="L184" s="255"/>
      <c r="M184" s="256"/>
      <c r="N184" s="257"/>
      <c r="O184" s="257"/>
      <c r="P184" s="257"/>
      <c r="Q184" s="257"/>
      <c r="R184" s="257"/>
      <c r="S184" s="257"/>
      <c r="T184" s="258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9" t="s">
        <v>157</v>
      </c>
      <c r="AU184" s="259" t="s">
        <v>85</v>
      </c>
      <c r="AV184" s="14" t="s">
        <v>85</v>
      </c>
      <c r="AW184" s="14" t="s">
        <v>4</v>
      </c>
      <c r="AX184" s="14" t="s">
        <v>83</v>
      </c>
      <c r="AY184" s="259" t="s">
        <v>144</v>
      </c>
    </row>
    <row r="185" s="12" customFormat="1" ht="22.8" customHeight="1">
      <c r="A185" s="12"/>
      <c r="B185" s="203"/>
      <c r="C185" s="204"/>
      <c r="D185" s="205" t="s">
        <v>74</v>
      </c>
      <c r="E185" s="217" t="s">
        <v>212</v>
      </c>
      <c r="F185" s="217" t="s">
        <v>213</v>
      </c>
      <c r="G185" s="204"/>
      <c r="H185" s="204"/>
      <c r="I185" s="207"/>
      <c r="J185" s="218">
        <f>BK185</f>
        <v>0</v>
      </c>
      <c r="K185" s="204"/>
      <c r="L185" s="209"/>
      <c r="M185" s="210"/>
      <c r="N185" s="211"/>
      <c r="O185" s="211"/>
      <c r="P185" s="212">
        <f>SUM(P186:P196)</f>
        <v>0</v>
      </c>
      <c r="Q185" s="211"/>
      <c r="R185" s="212">
        <f>SUM(R186:R196)</f>
        <v>0</v>
      </c>
      <c r="S185" s="211"/>
      <c r="T185" s="213">
        <f>SUM(T186:T196)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14" t="s">
        <v>143</v>
      </c>
      <c r="AT185" s="215" t="s">
        <v>74</v>
      </c>
      <c r="AU185" s="215" t="s">
        <v>83</v>
      </c>
      <c r="AY185" s="214" t="s">
        <v>144</v>
      </c>
      <c r="BK185" s="216">
        <f>SUM(BK186:BK196)</f>
        <v>0</v>
      </c>
    </row>
    <row r="186" s="2" customFormat="1" ht="21.75" customHeight="1">
      <c r="A186" s="39"/>
      <c r="B186" s="40"/>
      <c r="C186" s="219" t="s">
        <v>214</v>
      </c>
      <c r="D186" s="219" t="s">
        <v>147</v>
      </c>
      <c r="E186" s="220" t="s">
        <v>215</v>
      </c>
      <c r="F186" s="221" t="s">
        <v>216</v>
      </c>
      <c r="G186" s="222" t="s">
        <v>217</v>
      </c>
      <c r="H186" s="223">
        <v>2.2000000000000002</v>
      </c>
      <c r="I186" s="224"/>
      <c r="J186" s="225">
        <f>ROUND(I186*H186,2)</f>
        <v>0</v>
      </c>
      <c r="K186" s="221" t="s">
        <v>1</v>
      </c>
      <c r="L186" s="45"/>
      <c r="M186" s="226" t="s">
        <v>1</v>
      </c>
      <c r="N186" s="227" t="s">
        <v>40</v>
      </c>
      <c r="O186" s="92"/>
      <c r="P186" s="228">
        <f>O186*H186</f>
        <v>0</v>
      </c>
      <c r="Q186" s="228">
        <v>0</v>
      </c>
      <c r="R186" s="228">
        <f>Q186*H186</f>
        <v>0</v>
      </c>
      <c r="S186" s="228">
        <v>0</v>
      </c>
      <c r="T186" s="22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0" t="s">
        <v>152</v>
      </c>
      <c r="AT186" s="230" t="s">
        <v>147</v>
      </c>
      <c r="AU186" s="230" t="s">
        <v>85</v>
      </c>
      <c r="AY186" s="18" t="s">
        <v>144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8" t="s">
        <v>83</v>
      </c>
      <c r="BK186" s="231">
        <f>ROUND(I186*H186,2)</f>
        <v>0</v>
      </c>
      <c r="BL186" s="18" t="s">
        <v>152</v>
      </c>
      <c r="BM186" s="230" t="s">
        <v>218</v>
      </c>
    </row>
    <row r="187" s="2" customFormat="1">
      <c r="A187" s="39"/>
      <c r="B187" s="40"/>
      <c r="C187" s="41"/>
      <c r="D187" s="232" t="s">
        <v>154</v>
      </c>
      <c r="E187" s="41"/>
      <c r="F187" s="233" t="s">
        <v>216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154</v>
      </c>
      <c r="AU187" s="18" t="s">
        <v>85</v>
      </c>
    </row>
    <row r="188" s="13" customFormat="1">
      <c r="A188" s="13"/>
      <c r="B188" s="239"/>
      <c r="C188" s="240"/>
      <c r="D188" s="232" t="s">
        <v>157</v>
      </c>
      <c r="E188" s="241" t="s">
        <v>1</v>
      </c>
      <c r="F188" s="242" t="s">
        <v>219</v>
      </c>
      <c r="G188" s="240"/>
      <c r="H188" s="241" t="s">
        <v>1</v>
      </c>
      <c r="I188" s="243"/>
      <c r="J188" s="240"/>
      <c r="K188" s="240"/>
      <c r="L188" s="244"/>
      <c r="M188" s="245"/>
      <c r="N188" s="246"/>
      <c r="O188" s="246"/>
      <c r="P188" s="246"/>
      <c r="Q188" s="246"/>
      <c r="R188" s="246"/>
      <c r="S188" s="246"/>
      <c r="T188" s="247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8" t="s">
        <v>157</v>
      </c>
      <c r="AU188" s="248" t="s">
        <v>85</v>
      </c>
      <c r="AV188" s="13" t="s">
        <v>83</v>
      </c>
      <c r="AW188" s="13" t="s">
        <v>32</v>
      </c>
      <c r="AX188" s="13" t="s">
        <v>75</v>
      </c>
      <c r="AY188" s="248" t="s">
        <v>144</v>
      </c>
    </row>
    <row r="189" s="13" customFormat="1">
      <c r="A189" s="13"/>
      <c r="B189" s="239"/>
      <c r="C189" s="240"/>
      <c r="D189" s="232" t="s">
        <v>157</v>
      </c>
      <c r="E189" s="241" t="s">
        <v>1</v>
      </c>
      <c r="F189" s="242" t="s">
        <v>220</v>
      </c>
      <c r="G189" s="240"/>
      <c r="H189" s="241" t="s">
        <v>1</v>
      </c>
      <c r="I189" s="243"/>
      <c r="J189" s="240"/>
      <c r="K189" s="240"/>
      <c r="L189" s="244"/>
      <c r="M189" s="245"/>
      <c r="N189" s="246"/>
      <c r="O189" s="246"/>
      <c r="P189" s="246"/>
      <c r="Q189" s="246"/>
      <c r="R189" s="246"/>
      <c r="S189" s="246"/>
      <c r="T189" s="247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48" t="s">
        <v>157</v>
      </c>
      <c r="AU189" s="248" t="s">
        <v>85</v>
      </c>
      <c r="AV189" s="13" t="s">
        <v>83</v>
      </c>
      <c r="AW189" s="13" t="s">
        <v>32</v>
      </c>
      <c r="AX189" s="13" t="s">
        <v>75</v>
      </c>
      <c r="AY189" s="248" t="s">
        <v>144</v>
      </c>
    </row>
    <row r="190" s="14" customFormat="1">
      <c r="A190" s="14"/>
      <c r="B190" s="249"/>
      <c r="C190" s="250"/>
      <c r="D190" s="232" t="s">
        <v>157</v>
      </c>
      <c r="E190" s="251" t="s">
        <v>1</v>
      </c>
      <c r="F190" s="252" t="s">
        <v>221</v>
      </c>
      <c r="G190" s="250"/>
      <c r="H190" s="253">
        <v>20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157</v>
      </c>
      <c r="AU190" s="259" t="s">
        <v>85</v>
      </c>
      <c r="AV190" s="14" t="s">
        <v>85</v>
      </c>
      <c r="AW190" s="14" t="s">
        <v>32</v>
      </c>
      <c r="AX190" s="14" t="s">
        <v>83</v>
      </c>
      <c r="AY190" s="259" t="s">
        <v>144</v>
      </c>
    </row>
    <row r="191" s="14" customFormat="1">
      <c r="A191" s="14"/>
      <c r="B191" s="249"/>
      <c r="C191" s="250"/>
      <c r="D191" s="232" t="s">
        <v>157</v>
      </c>
      <c r="E191" s="250"/>
      <c r="F191" s="252" t="s">
        <v>277</v>
      </c>
      <c r="G191" s="250"/>
      <c r="H191" s="253">
        <v>2.2000000000000002</v>
      </c>
      <c r="I191" s="254"/>
      <c r="J191" s="250"/>
      <c r="K191" s="250"/>
      <c r="L191" s="255"/>
      <c r="M191" s="256"/>
      <c r="N191" s="257"/>
      <c r="O191" s="257"/>
      <c r="P191" s="257"/>
      <c r="Q191" s="257"/>
      <c r="R191" s="257"/>
      <c r="S191" s="257"/>
      <c r="T191" s="258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59" t="s">
        <v>157</v>
      </c>
      <c r="AU191" s="259" t="s">
        <v>85</v>
      </c>
      <c r="AV191" s="14" t="s">
        <v>85</v>
      </c>
      <c r="AW191" s="14" t="s">
        <v>4</v>
      </c>
      <c r="AX191" s="14" t="s">
        <v>83</v>
      </c>
      <c r="AY191" s="259" t="s">
        <v>144</v>
      </c>
    </row>
    <row r="192" s="2" customFormat="1" ht="16.5" customHeight="1">
      <c r="A192" s="39"/>
      <c r="B192" s="40"/>
      <c r="C192" s="219" t="s">
        <v>223</v>
      </c>
      <c r="D192" s="219" t="s">
        <v>147</v>
      </c>
      <c r="E192" s="220" t="s">
        <v>224</v>
      </c>
      <c r="F192" s="221" t="s">
        <v>225</v>
      </c>
      <c r="G192" s="222" t="s">
        <v>150</v>
      </c>
      <c r="H192" s="223">
        <v>0.11</v>
      </c>
      <c r="I192" s="224"/>
      <c r="J192" s="225">
        <f>ROUND(I192*H192,2)</f>
        <v>0</v>
      </c>
      <c r="K192" s="221" t="s">
        <v>1</v>
      </c>
      <c r="L192" s="45"/>
      <c r="M192" s="226" t="s">
        <v>1</v>
      </c>
      <c r="N192" s="227" t="s">
        <v>40</v>
      </c>
      <c r="O192" s="92"/>
      <c r="P192" s="228">
        <f>O192*H192</f>
        <v>0</v>
      </c>
      <c r="Q192" s="228">
        <v>0</v>
      </c>
      <c r="R192" s="228">
        <f>Q192*H192</f>
        <v>0</v>
      </c>
      <c r="S192" s="228">
        <v>0</v>
      </c>
      <c r="T192" s="229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30" t="s">
        <v>152</v>
      </c>
      <c r="AT192" s="230" t="s">
        <v>147</v>
      </c>
      <c r="AU192" s="230" t="s">
        <v>85</v>
      </c>
      <c r="AY192" s="18" t="s">
        <v>144</v>
      </c>
      <c r="BE192" s="231">
        <f>IF(N192="základní",J192,0)</f>
        <v>0</v>
      </c>
      <c r="BF192" s="231">
        <f>IF(N192="snížená",J192,0)</f>
        <v>0</v>
      </c>
      <c r="BG192" s="231">
        <f>IF(N192="zákl. přenesená",J192,0)</f>
        <v>0</v>
      </c>
      <c r="BH192" s="231">
        <f>IF(N192="sníž. přenesená",J192,0)</f>
        <v>0</v>
      </c>
      <c r="BI192" s="231">
        <f>IF(N192="nulová",J192,0)</f>
        <v>0</v>
      </c>
      <c r="BJ192" s="18" t="s">
        <v>83</v>
      </c>
      <c r="BK192" s="231">
        <f>ROUND(I192*H192,2)</f>
        <v>0</v>
      </c>
      <c r="BL192" s="18" t="s">
        <v>152</v>
      </c>
      <c r="BM192" s="230" t="s">
        <v>226</v>
      </c>
    </row>
    <row r="193" s="2" customFormat="1">
      <c r="A193" s="39"/>
      <c r="B193" s="40"/>
      <c r="C193" s="41"/>
      <c r="D193" s="232" t="s">
        <v>154</v>
      </c>
      <c r="E193" s="41"/>
      <c r="F193" s="233" t="s">
        <v>225</v>
      </c>
      <c r="G193" s="41"/>
      <c r="H193" s="41"/>
      <c r="I193" s="234"/>
      <c r="J193" s="41"/>
      <c r="K193" s="41"/>
      <c r="L193" s="45"/>
      <c r="M193" s="235"/>
      <c r="N193" s="236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154</v>
      </c>
      <c r="AU193" s="18" t="s">
        <v>85</v>
      </c>
    </row>
    <row r="194" s="13" customFormat="1">
      <c r="A194" s="13"/>
      <c r="B194" s="239"/>
      <c r="C194" s="240"/>
      <c r="D194" s="232" t="s">
        <v>157</v>
      </c>
      <c r="E194" s="241" t="s">
        <v>1</v>
      </c>
      <c r="F194" s="242" t="s">
        <v>227</v>
      </c>
      <c r="G194" s="240"/>
      <c r="H194" s="241" t="s">
        <v>1</v>
      </c>
      <c r="I194" s="243"/>
      <c r="J194" s="240"/>
      <c r="K194" s="240"/>
      <c r="L194" s="244"/>
      <c r="M194" s="245"/>
      <c r="N194" s="246"/>
      <c r="O194" s="246"/>
      <c r="P194" s="246"/>
      <c r="Q194" s="246"/>
      <c r="R194" s="246"/>
      <c r="S194" s="246"/>
      <c r="T194" s="247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8" t="s">
        <v>157</v>
      </c>
      <c r="AU194" s="248" t="s">
        <v>85</v>
      </c>
      <c r="AV194" s="13" t="s">
        <v>83</v>
      </c>
      <c r="AW194" s="13" t="s">
        <v>32</v>
      </c>
      <c r="AX194" s="13" t="s">
        <v>75</v>
      </c>
      <c r="AY194" s="248" t="s">
        <v>144</v>
      </c>
    </row>
    <row r="195" s="14" customFormat="1">
      <c r="A195" s="14"/>
      <c r="B195" s="249"/>
      <c r="C195" s="250"/>
      <c r="D195" s="232" t="s">
        <v>157</v>
      </c>
      <c r="E195" s="251" t="s">
        <v>1</v>
      </c>
      <c r="F195" s="252" t="s">
        <v>83</v>
      </c>
      <c r="G195" s="250"/>
      <c r="H195" s="253">
        <v>1</v>
      </c>
      <c r="I195" s="254"/>
      <c r="J195" s="250"/>
      <c r="K195" s="250"/>
      <c r="L195" s="255"/>
      <c r="M195" s="256"/>
      <c r="N195" s="257"/>
      <c r="O195" s="257"/>
      <c r="P195" s="257"/>
      <c r="Q195" s="257"/>
      <c r="R195" s="257"/>
      <c r="S195" s="257"/>
      <c r="T195" s="258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59" t="s">
        <v>157</v>
      </c>
      <c r="AU195" s="259" t="s">
        <v>85</v>
      </c>
      <c r="AV195" s="14" t="s">
        <v>85</v>
      </c>
      <c r="AW195" s="14" t="s">
        <v>32</v>
      </c>
      <c r="AX195" s="14" t="s">
        <v>83</v>
      </c>
      <c r="AY195" s="259" t="s">
        <v>144</v>
      </c>
    </row>
    <row r="196" s="14" customFormat="1">
      <c r="A196" s="14"/>
      <c r="B196" s="249"/>
      <c r="C196" s="250"/>
      <c r="D196" s="232" t="s">
        <v>157</v>
      </c>
      <c r="E196" s="250"/>
      <c r="F196" s="252" t="s">
        <v>276</v>
      </c>
      <c r="G196" s="250"/>
      <c r="H196" s="253">
        <v>0.11</v>
      </c>
      <c r="I196" s="254"/>
      <c r="J196" s="250"/>
      <c r="K196" s="250"/>
      <c r="L196" s="255"/>
      <c r="M196" s="256"/>
      <c r="N196" s="257"/>
      <c r="O196" s="257"/>
      <c r="P196" s="257"/>
      <c r="Q196" s="257"/>
      <c r="R196" s="257"/>
      <c r="S196" s="257"/>
      <c r="T196" s="258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59" t="s">
        <v>157</v>
      </c>
      <c r="AU196" s="259" t="s">
        <v>85</v>
      </c>
      <c r="AV196" s="14" t="s">
        <v>85</v>
      </c>
      <c r="AW196" s="14" t="s">
        <v>4</v>
      </c>
      <c r="AX196" s="14" t="s">
        <v>83</v>
      </c>
      <c r="AY196" s="259" t="s">
        <v>144</v>
      </c>
    </row>
    <row r="197" s="12" customFormat="1" ht="22.8" customHeight="1">
      <c r="A197" s="12"/>
      <c r="B197" s="203"/>
      <c r="C197" s="204"/>
      <c r="D197" s="205" t="s">
        <v>74</v>
      </c>
      <c r="E197" s="217" t="s">
        <v>228</v>
      </c>
      <c r="F197" s="217" t="s">
        <v>229</v>
      </c>
      <c r="G197" s="204"/>
      <c r="H197" s="204"/>
      <c r="I197" s="207"/>
      <c r="J197" s="218">
        <f>BK197</f>
        <v>0</v>
      </c>
      <c r="K197" s="204"/>
      <c r="L197" s="209"/>
      <c r="M197" s="210"/>
      <c r="N197" s="211"/>
      <c r="O197" s="211"/>
      <c r="P197" s="212">
        <f>SUM(P198:P204)</f>
        <v>0</v>
      </c>
      <c r="Q197" s="211"/>
      <c r="R197" s="212">
        <f>SUM(R198:R204)</f>
        <v>0</v>
      </c>
      <c r="S197" s="211"/>
      <c r="T197" s="213">
        <f>SUM(T198:T204)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14" t="s">
        <v>143</v>
      </c>
      <c r="AT197" s="215" t="s">
        <v>74</v>
      </c>
      <c r="AU197" s="215" t="s">
        <v>83</v>
      </c>
      <c r="AY197" s="214" t="s">
        <v>144</v>
      </c>
      <c r="BK197" s="216">
        <f>SUM(BK198:BK204)</f>
        <v>0</v>
      </c>
    </row>
    <row r="198" s="2" customFormat="1" ht="16.5" customHeight="1">
      <c r="A198" s="39"/>
      <c r="B198" s="40"/>
      <c r="C198" s="219" t="s">
        <v>230</v>
      </c>
      <c r="D198" s="219" t="s">
        <v>147</v>
      </c>
      <c r="E198" s="220" t="s">
        <v>231</v>
      </c>
      <c r="F198" s="221" t="s">
        <v>232</v>
      </c>
      <c r="G198" s="222" t="s">
        <v>150</v>
      </c>
      <c r="H198" s="223">
        <v>0.11</v>
      </c>
      <c r="I198" s="224"/>
      <c r="J198" s="225">
        <f>ROUND(I198*H198,2)</f>
        <v>0</v>
      </c>
      <c r="K198" s="221" t="s">
        <v>151</v>
      </c>
      <c r="L198" s="45"/>
      <c r="M198" s="226" t="s">
        <v>1</v>
      </c>
      <c r="N198" s="227" t="s">
        <v>40</v>
      </c>
      <c r="O198" s="92"/>
      <c r="P198" s="228">
        <f>O198*H198</f>
        <v>0</v>
      </c>
      <c r="Q198" s="228">
        <v>0</v>
      </c>
      <c r="R198" s="228">
        <f>Q198*H198</f>
        <v>0</v>
      </c>
      <c r="S198" s="228">
        <v>0</v>
      </c>
      <c r="T198" s="229">
        <f>S198*H198</f>
        <v>0</v>
      </c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R198" s="230" t="s">
        <v>152</v>
      </c>
      <c r="AT198" s="230" t="s">
        <v>147</v>
      </c>
      <c r="AU198" s="230" t="s">
        <v>85</v>
      </c>
      <c r="AY198" s="18" t="s">
        <v>144</v>
      </c>
      <c r="BE198" s="231">
        <f>IF(N198="základní",J198,0)</f>
        <v>0</v>
      </c>
      <c r="BF198" s="231">
        <f>IF(N198="snížená",J198,0)</f>
        <v>0</v>
      </c>
      <c r="BG198" s="231">
        <f>IF(N198="zákl. přenesená",J198,0)</f>
        <v>0</v>
      </c>
      <c r="BH198" s="231">
        <f>IF(N198="sníž. přenesená",J198,0)</f>
        <v>0</v>
      </c>
      <c r="BI198" s="231">
        <f>IF(N198="nulová",J198,0)</f>
        <v>0</v>
      </c>
      <c r="BJ198" s="18" t="s">
        <v>83</v>
      </c>
      <c r="BK198" s="231">
        <f>ROUND(I198*H198,2)</f>
        <v>0</v>
      </c>
      <c r="BL198" s="18" t="s">
        <v>152</v>
      </c>
      <c r="BM198" s="230" t="s">
        <v>233</v>
      </c>
    </row>
    <row r="199" s="2" customFormat="1">
      <c r="A199" s="39"/>
      <c r="B199" s="40"/>
      <c r="C199" s="41"/>
      <c r="D199" s="232" t="s">
        <v>154</v>
      </c>
      <c r="E199" s="41"/>
      <c r="F199" s="233" t="s">
        <v>232</v>
      </c>
      <c r="G199" s="41"/>
      <c r="H199" s="41"/>
      <c r="I199" s="234"/>
      <c r="J199" s="41"/>
      <c r="K199" s="41"/>
      <c r="L199" s="45"/>
      <c r="M199" s="235"/>
      <c r="N199" s="236"/>
      <c r="O199" s="92"/>
      <c r="P199" s="92"/>
      <c r="Q199" s="92"/>
      <c r="R199" s="92"/>
      <c r="S199" s="92"/>
      <c r="T199" s="93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154</v>
      </c>
      <c r="AU199" s="18" t="s">
        <v>85</v>
      </c>
    </row>
    <row r="200" s="2" customFormat="1">
      <c r="A200" s="39"/>
      <c r="B200" s="40"/>
      <c r="C200" s="41"/>
      <c r="D200" s="237" t="s">
        <v>155</v>
      </c>
      <c r="E200" s="41"/>
      <c r="F200" s="238" t="s">
        <v>234</v>
      </c>
      <c r="G200" s="41"/>
      <c r="H200" s="41"/>
      <c r="I200" s="234"/>
      <c r="J200" s="41"/>
      <c r="K200" s="41"/>
      <c r="L200" s="45"/>
      <c r="M200" s="235"/>
      <c r="N200" s="236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155</v>
      </c>
      <c r="AU200" s="18" t="s">
        <v>85</v>
      </c>
    </row>
    <row r="201" s="13" customFormat="1">
      <c r="A201" s="13"/>
      <c r="B201" s="239"/>
      <c r="C201" s="240"/>
      <c r="D201" s="232" t="s">
        <v>157</v>
      </c>
      <c r="E201" s="241" t="s">
        <v>1</v>
      </c>
      <c r="F201" s="242" t="s">
        <v>235</v>
      </c>
      <c r="G201" s="240"/>
      <c r="H201" s="241" t="s">
        <v>1</v>
      </c>
      <c r="I201" s="243"/>
      <c r="J201" s="240"/>
      <c r="K201" s="240"/>
      <c r="L201" s="244"/>
      <c r="M201" s="245"/>
      <c r="N201" s="246"/>
      <c r="O201" s="246"/>
      <c r="P201" s="246"/>
      <c r="Q201" s="246"/>
      <c r="R201" s="246"/>
      <c r="S201" s="246"/>
      <c r="T201" s="247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8" t="s">
        <v>157</v>
      </c>
      <c r="AU201" s="248" t="s">
        <v>85</v>
      </c>
      <c r="AV201" s="13" t="s">
        <v>83</v>
      </c>
      <c r="AW201" s="13" t="s">
        <v>32</v>
      </c>
      <c r="AX201" s="13" t="s">
        <v>75</v>
      </c>
      <c r="AY201" s="248" t="s">
        <v>144</v>
      </c>
    </row>
    <row r="202" s="13" customFormat="1">
      <c r="A202" s="13"/>
      <c r="B202" s="239"/>
      <c r="C202" s="240"/>
      <c r="D202" s="232" t="s">
        <v>157</v>
      </c>
      <c r="E202" s="241" t="s">
        <v>1</v>
      </c>
      <c r="F202" s="242" t="s">
        <v>236</v>
      </c>
      <c r="G202" s="240"/>
      <c r="H202" s="241" t="s">
        <v>1</v>
      </c>
      <c r="I202" s="243"/>
      <c r="J202" s="240"/>
      <c r="K202" s="240"/>
      <c r="L202" s="244"/>
      <c r="M202" s="245"/>
      <c r="N202" s="246"/>
      <c r="O202" s="246"/>
      <c r="P202" s="246"/>
      <c r="Q202" s="246"/>
      <c r="R202" s="246"/>
      <c r="S202" s="246"/>
      <c r="T202" s="247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8" t="s">
        <v>157</v>
      </c>
      <c r="AU202" s="248" t="s">
        <v>85</v>
      </c>
      <c r="AV202" s="13" t="s">
        <v>83</v>
      </c>
      <c r="AW202" s="13" t="s">
        <v>32</v>
      </c>
      <c r="AX202" s="13" t="s">
        <v>75</v>
      </c>
      <c r="AY202" s="248" t="s">
        <v>144</v>
      </c>
    </row>
    <row r="203" s="14" customFormat="1">
      <c r="A203" s="14"/>
      <c r="B203" s="249"/>
      <c r="C203" s="250"/>
      <c r="D203" s="232" t="s">
        <v>157</v>
      </c>
      <c r="E203" s="251" t="s">
        <v>1</v>
      </c>
      <c r="F203" s="252" t="s">
        <v>83</v>
      </c>
      <c r="G203" s="250"/>
      <c r="H203" s="253">
        <v>1</v>
      </c>
      <c r="I203" s="254"/>
      <c r="J203" s="250"/>
      <c r="K203" s="250"/>
      <c r="L203" s="255"/>
      <c r="M203" s="256"/>
      <c r="N203" s="257"/>
      <c r="O203" s="257"/>
      <c r="P203" s="257"/>
      <c r="Q203" s="257"/>
      <c r="R203" s="257"/>
      <c r="S203" s="257"/>
      <c r="T203" s="258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9" t="s">
        <v>157</v>
      </c>
      <c r="AU203" s="259" t="s">
        <v>85</v>
      </c>
      <c r="AV203" s="14" t="s">
        <v>85</v>
      </c>
      <c r="AW203" s="14" t="s">
        <v>32</v>
      </c>
      <c r="AX203" s="14" t="s">
        <v>83</v>
      </c>
      <c r="AY203" s="259" t="s">
        <v>144</v>
      </c>
    </row>
    <row r="204" s="14" customFormat="1">
      <c r="A204" s="14"/>
      <c r="B204" s="249"/>
      <c r="C204" s="250"/>
      <c r="D204" s="232" t="s">
        <v>157</v>
      </c>
      <c r="E204" s="250"/>
      <c r="F204" s="252" t="s">
        <v>276</v>
      </c>
      <c r="G204" s="250"/>
      <c r="H204" s="253">
        <v>0.11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157</v>
      </c>
      <c r="AU204" s="259" t="s">
        <v>85</v>
      </c>
      <c r="AV204" s="14" t="s">
        <v>85</v>
      </c>
      <c r="AW204" s="14" t="s">
        <v>4</v>
      </c>
      <c r="AX204" s="14" t="s">
        <v>83</v>
      </c>
      <c r="AY204" s="259" t="s">
        <v>144</v>
      </c>
    </row>
    <row r="205" s="12" customFormat="1" ht="22.8" customHeight="1">
      <c r="A205" s="12"/>
      <c r="B205" s="203"/>
      <c r="C205" s="204"/>
      <c r="D205" s="205" t="s">
        <v>74</v>
      </c>
      <c r="E205" s="217" t="s">
        <v>237</v>
      </c>
      <c r="F205" s="217" t="s">
        <v>238</v>
      </c>
      <c r="G205" s="204"/>
      <c r="H205" s="204"/>
      <c r="I205" s="207"/>
      <c r="J205" s="218">
        <f>BK205</f>
        <v>0</v>
      </c>
      <c r="K205" s="204"/>
      <c r="L205" s="209"/>
      <c r="M205" s="210"/>
      <c r="N205" s="211"/>
      <c r="O205" s="211"/>
      <c r="P205" s="212">
        <f>SUM(P206:P215)</f>
        <v>0</v>
      </c>
      <c r="Q205" s="211"/>
      <c r="R205" s="212">
        <f>SUM(R206:R215)</f>
        <v>0</v>
      </c>
      <c r="S205" s="211"/>
      <c r="T205" s="213">
        <f>SUM(T206:T215)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214" t="s">
        <v>143</v>
      </c>
      <c r="AT205" s="215" t="s">
        <v>74</v>
      </c>
      <c r="AU205" s="215" t="s">
        <v>83</v>
      </c>
      <c r="AY205" s="214" t="s">
        <v>144</v>
      </c>
      <c r="BK205" s="216">
        <f>SUM(BK206:BK215)</f>
        <v>0</v>
      </c>
    </row>
    <row r="206" s="2" customFormat="1" ht="21.75" customHeight="1">
      <c r="A206" s="39"/>
      <c r="B206" s="40"/>
      <c r="C206" s="219" t="s">
        <v>239</v>
      </c>
      <c r="D206" s="219" t="s">
        <v>147</v>
      </c>
      <c r="E206" s="220" t="s">
        <v>240</v>
      </c>
      <c r="F206" s="221" t="s">
        <v>241</v>
      </c>
      <c r="G206" s="222" t="s">
        <v>150</v>
      </c>
      <c r="H206" s="223">
        <v>0.11</v>
      </c>
      <c r="I206" s="224"/>
      <c r="J206" s="225">
        <f>ROUND(I206*H206,2)</f>
        <v>0</v>
      </c>
      <c r="K206" s="221" t="s">
        <v>151</v>
      </c>
      <c r="L206" s="45"/>
      <c r="M206" s="226" t="s">
        <v>1</v>
      </c>
      <c r="N206" s="227" t="s">
        <v>40</v>
      </c>
      <c r="O206" s="92"/>
      <c r="P206" s="228">
        <f>O206*H206</f>
        <v>0</v>
      </c>
      <c r="Q206" s="228">
        <v>0</v>
      </c>
      <c r="R206" s="228">
        <f>Q206*H206</f>
        <v>0</v>
      </c>
      <c r="S206" s="228">
        <v>0</v>
      </c>
      <c r="T206" s="229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30" t="s">
        <v>152</v>
      </c>
      <c r="AT206" s="230" t="s">
        <v>147</v>
      </c>
      <c r="AU206" s="230" t="s">
        <v>85</v>
      </c>
      <c r="AY206" s="18" t="s">
        <v>144</v>
      </c>
      <c r="BE206" s="231">
        <f>IF(N206="základní",J206,0)</f>
        <v>0</v>
      </c>
      <c r="BF206" s="231">
        <f>IF(N206="snížená",J206,0)</f>
        <v>0</v>
      </c>
      <c r="BG206" s="231">
        <f>IF(N206="zákl. přenesená",J206,0)</f>
        <v>0</v>
      </c>
      <c r="BH206" s="231">
        <f>IF(N206="sníž. přenesená",J206,0)</f>
        <v>0</v>
      </c>
      <c r="BI206" s="231">
        <f>IF(N206="nulová",J206,0)</f>
        <v>0</v>
      </c>
      <c r="BJ206" s="18" t="s">
        <v>83</v>
      </c>
      <c r="BK206" s="231">
        <f>ROUND(I206*H206,2)</f>
        <v>0</v>
      </c>
      <c r="BL206" s="18" t="s">
        <v>152</v>
      </c>
      <c r="BM206" s="230" t="s">
        <v>242</v>
      </c>
    </row>
    <row r="207" s="2" customFormat="1">
      <c r="A207" s="39"/>
      <c r="B207" s="40"/>
      <c r="C207" s="41"/>
      <c r="D207" s="232" t="s">
        <v>154</v>
      </c>
      <c r="E207" s="41"/>
      <c r="F207" s="233" t="s">
        <v>241</v>
      </c>
      <c r="G207" s="41"/>
      <c r="H207" s="41"/>
      <c r="I207" s="234"/>
      <c r="J207" s="41"/>
      <c r="K207" s="41"/>
      <c r="L207" s="45"/>
      <c r="M207" s="235"/>
      <c r="N207" s="236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154</v>
      </c>
      <c r="AU207" s="18" t="s">
        <v>85</v>
      </c>
    </row>
    <row r="208" s="2" customFormat="1">
      <c r="A208" s="39"/>
      <c r="B208" s="40"/>
      <c r="C208" s="41"/>
      <c r="D208" s="237" t="s">
        <v>155</v>
      </c>
      <c r="E208" s="41"/>
      <c r="F208" s="238" t="s">
        <v>243</v>
      </c>
      <c r="G208" s="41"/>
      <c r="H208" s="41"/>
      <c r="I208" s="234"/>
      <c r="J208" s="41"/>
      <c r="K208" s="41"/>
      <c r="L208" s="45"/>
      <c r="M208" s="235"/>
      <c r="N208" s="236"/>
      <c r="O208" s="92"/>
      <c r="P208" s="92"/>
      <c r="Q208" s="92"/>
      <c r="R208" s="92"/>
      <c r="S208" s="92"/>
      <c r="T208" s="93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T208" s="18" t="s">
        <v>155</v>
      </c>
      <c r="AU208" s="18" t="s">
        <v>85</v>
      </c>
    </row>
    <row r="209" s="13" customFormat="1">
      <c r="A209" s="13"/>
      <c r="B209" s="239"/>
      <c r="C209" s="240"/>
      <c r="D209" s="232" t="s">
        <v>157</v>
      </c>
      <c r="E209" s="241" t="s">
        <v>1</v>
      </c>
      <c r="F209" s="242" t="s">
        <v>244</v>
      </c>
      <c r="G209" s="240"/>
      <c r="H209" s="241" t="s">
        <v>1</v>
      </c>
      <c r="I209" s="243"/>
      <c r="J209" s="240"/>
      <c r="K209" s="240"/>
      <c r="L209" s="244"/>
      <c r="M209" s="245"/>
      <c r="N209" s="246"/>
      <c r="O209" s="246"/>
      <c r="P209" s="246"/>
      <c r="Q209" s="246"/>
      <c r="R209" s="246"/>
      <c r="S209" s="246"/>
      <c r="T209" s="247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T209" s="248" t="s">
        <v>157</v>
      </c>
      <c r="AU209" s="248" t="s">
        <v>85</v>
      </c>
      <c r="AV209" s="13" t="s">
        <v>83</v>
      </c>
      <c r="AW209" s="13" t="s">
        <v>32</v>
      </c>
      <c r="AX209" s="13" t="s">
        <v>75</v>
      </c>
      <c r="AY209" s="248" t="s">
        <v>144</v>
      </c>
    </row>
    <row r="210" s="13" customFormat="1">
      <c r="A210" s="13"/>
      <c r="B210" s="239"/>
      <c r="C210" s="240"/>
      <c r="D210" s="232" t="s">
        <v>157</v>
      </c>
      <c r="E210" s="241" t="s">
        <v>1</v>
      </c>
      <c r="F210" s="242" t="s">
        <v>245</v>
      </c>
      <c r="G210" s="240"/>
      <c r="H210" s="241" t="s">
        <v>1</v>
      </c>
      <c r="I210" s="243"/>
      <c r="J210" s="240"/>
      <c r="K210" s="240"/>
      <c r="L210" s="244"/>
      <c r="M210" s="245"/>
      <c r="N210" s="246"/>
      <c r="O210" s="246"/>
      <c r="P210" s="246"/>
      <c r="Q210" s="246"/>
      <c r="R210" s="246"/>
      <c r="S210" s="246"/>
      <c r="T210" s="247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8" t="s">
        <v>157</v>
      </c>
      <c r="AU210" s="248" t="s">
        <v>85</v>
      </c>
      <c r="AV210" s="13" t="s">
        <v>83</v>
      </c>
      <c r="AW210" s="13" t="s">
        <v>32</v>
      </c>
      <c r="AX210" s="13" t="s">
        <v>75</v>
      </c>
      <c r="AY210" s="248" t="s">
        <v>144</v>
      </c>
    </row>
    <row r="211" s="13" customFormat="1">
      <c r="A211" s="13"/>
      <c r="B211" s="239"/>
      <c r="C211" s="240"/>
      <c r="D211" s="232" t="s">
        <v>157</v>
      </c>
      <c r="E211" s="241" t="s">
        <v>1</v>
      </c>
      <c r="F211" s="242" t="s">
        <v>246</v>
      </c>
      <c r="G211" s="240"/>
      <c r="H211" s="241" t="s">
        <v>1</v>
      </c>
      <c r="I211" s="243"/>
      <c r="J211" s="240"/>
      <c r="K211" s="240"/>
      <c r="L211" s="244"/>
      <c r="M211" s="245"/>
      <c r="N211" s="246"/>
      <c r="O211" s="246"/>
      <c r="P211" s="246"/>
      <c r="Q211" s="246"/>
      <c r="R211" s="246"/>
      <c r="S211" s="246"/>
      <c r="T211" s="247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8" t="s">
        <v>157</v>
      </c>
      <c r="AU211" s="248" t="s">
        <v>85</v>
      </c>
      <c r="AV211" s="13" t="s">
        <v>83</v>
      </c>
      <c r="AW211" s="13" t="s">
        <v>32</v>
      </c>
      <c r="AX211" s="13" t="s">
        <v>75</v>
      </c>
      <c r="AY211" s="248" t="s">
        <v>144</v>
      </c>
    </row>
    <row r="212" s="13" customFormat="1">
      <c r="A212" s="13"/>
      <c r="B212" s="239"/>
      <c r="C212" s="240"/>
      <c r="D212" s="232" t="s">
        <v>157</v>
      </c>
      <c r="E212" s="241" t="s">
        <v>1</v>
      </c>
      <c r="F212" s="242" t="s">
        <v>247</v>
      </c>
      <c r="G212" s="240"/>
      <c r="H212" s="241" t="s">
        <v>1</v>
      </c>
      <c r="I212" s="243"/>
      <c r="J212" s="240"/>
      <c r="K212" s="240"/>
      <c r="L212" s="244"/>
      <c r="M212" s="245"/>
      <c r="N212" s="246"/>
      <c r="O212" s="246"/>
      <c r="P212" s="246"/>
      <c r="Q212" s="246"/>
      <c r="R212" s="246"/>
      <c r="S212" s="246"/>
      <c r="T212" s="247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8" t="s">
        <v>157</v>
      </c>
      <c r="AU212" s="248" t="s">
        <v>85</v>
      </c>
      <c r="AV212" s="13" t="s">
        <v>83</v>
      </c>
      <c r="AW212" s="13" t="s">
        <v>32</v>
      </c>
      <c r="AX212" s="13" t="s">
        <v>75</v>
      </c>
      <c r="AY212" s="248" t="s">
        <v>144</v>
      </c>
    </row>
    <row r="213" s="13" customFormat="1">
      <c r="A213" s="13"/>
      <c r="B213" s="239"/>
      <c r="C213" s="240"/>
      <c r="D213" s="232" t="s">
        <v>157</v>
      </c>
      <c r="E213" s="241" t="s">
        <v>1</v>
      </c>
      <c r="F213" s="242" t="s">
        <v>248</v>
      </c>
      <c r="G213" s="240"/>
      <c r="H213" s="241" t="s">
        <v>1</v>
      </c>
      <c r="I213" s="243"/>
      <c r="J213" s="240"/>
      <c r="K213" s="240"/>
      <c r="L213" s="244"/>
      <c r="M213" s="245"/>
      <c r="N213" s="246"/>
      <c r="O213" s="246"/>
      <c r="P213" s="246"/>
      <c r="Q213" s="246"/>
      <c r="R213" s="246"/>
      <c r="S213" s="246"/>
      <c r="T213" s="247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48" t="s">
        <v>157</v>
      </c>
      <c r="AU213" s="248" t="s">
        <v>85</v>
      </c>
      <c r="AV213" s="13" t="s">
        <v>83</v>
      </c>
      <c r="AW213" s="13" t="s">
        <v>32</v>
      </c>
      <c r="AX213" s="13" t="s">
        <v>75</v>
      </c>
      <c r="AY213" s="248" t="s">
        <v>144</v>
      </c>
    </row>
    <row r="214" s="14" customFormat="1">
      <c r="A214" s="14"/>
      <c r="B214" s="249"/>
      <c r="C214" s="250"/>
      <c r="D214" s="232" t="s">
        <v>157</v>
      </c>
      <c r="E214" s="251" t="s">
        <v>1</v>
      </c>
      <c r="F214" s="252" t="s">
        <v>83</v>
      </c>
      <c r="G214" s="250"/>
      <c r="H214" s="253">
        <v>1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157</v>
      </c>
      <c r="AU214" s="259" t="s">
        <v>85</v>
      </c>
      <c r="AV214" s="14" t="s">
        <v>85</v>
      </c>
      <c r="AW214" s="14" t="s">
        <v>32</v>
      </c>
      <c r="AX214" s="14" t="s">
        <v>83</v>
      </c>
      <c r="AY214" s="259" t="s">
        <v>144</v>
      </c>
    </row>
    <row r="215" s="14" customFormat="1">
      <c r="A215" s="14"/>
      <c r="B215" s="249"/>
      <c r="C215" s="250"/>
      <c r="D215" s="232" t="s">
        <v>157</v>
      </c>
      <c r="E215" s="250"/>
      <c r="F215" s="252" t="s">
        <v>276</v>
      </c>
      <c r="G215" s="250"/>
      <c r="H215" s="253">
        <v>0.11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157</v>
      </c>
      <c r="AU215" s="259" t="s">
        <v>85</v>
      </c>
      <c r="AV215" s="14" t="s">
        <v>85</v>
      </c>
      <c r="AW215" s="14" t="s">
        <v>4</v>
      </c>
      <c r="AX215" s="14" t="s">
        <v>83</v>
      </c>
      <c r="AY215" s="259" t="s">
        <v>144</v>
      </c>
    </row>
    <row r="216" s="12" customFormat="1" ht="22.8" customHeight="1">
      <c r="A216" s="12"/>
      <c r="B216" s="203"/>
      <c r="C216" s="204"/>
      <c r="D216" s="205" t="s">
        <v>74</v>
      </c>
      <c r="E216" s="217" t="s">
        <v>249</v>
      </c>
      <c r="F216" s="217" t="s">
        <v>250</v>
      </c>
      <c r="G216" s="204"/>
      <c r="H216" s="204"/>
      <c r="I216" s="207"/>
      <c r="J216" s="218">
        <f>BK216</f>
        <v>0</v>
      </c>
      <c r="K216" s="204"/>
      <c r="L216" s="209"/>
      <c r="M216" s="210"/>
      <c r="N216" s="211"/>
      <c r="O216" s="211"/>
      <c r="P216" s="212">
        <f>SUM(P217:P240)</f>
        <v>0</v>
      </c>
      <c r="Q216" s="211"/>
      <c r="R216" s="212">
        <f>SUM(R217:R240)</f>
        <v>0</v>
      </c>
      <c r="S216" s="211"/>
      <c r="T216" s="213">
        <f>SUM(T217:T240)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4" t="s">
        <v>143</v>
      </c>
      <c r="AT216" s="215" t="s">
        <v>74</v>
      </c>
      <c r="AU216" s="215" t="s">
        <v>83</v>
      </c>
      <c r="AY216" s="214" t="s">
        <v>144</v>
      </c>
      <c r="BK216" s="216">
        <f>SUM(BK217:BK240)</f>
        <v>0</v>
      </c>
    </row>
    <row r="217" s="2" customFormat="1" ht="16.5" customHeight="1">
      <c r="A217" s="39"/>
      <c r="B217" s="40"/>
      <c r="C217" s="219" t="s">
        <v>251</v>
      </c>
      <c r="D217" s="219" t="s">
        <v>147</v>
      </c>
      <c r="E217" s="220" t="s">
        <v>252</v>
      </c>
      <c r="F217" s="221" t="s">
        <v>253</v>
      </c>
      <c r="G217" s="222" t="s">
        <v>150</v>
      </c>
      <c r="H217" s="223">
        <v>0.11</v>
      </c>
      <c r="I217" s="224"/>
      <c r="J217" s="225">
        <f>ROUND(I217*H217,2)</f>
        <v>0</v>
      </c>
      <c r="K217" s="221" t="s">
        <v>151</v>
      </c>
      <c r="L217" s="45"/>
      <c r="M217" s="226" t="s">
        <v>1</v>
      </c>
      <c r="N217" s="227" t="s">
        <v>40</v>
      </c>
      <c r="O217" s="92"/>
      <c r="P217" s="228">
        <f>O217*H217</f>
        <v>0</v>
      </c>
      <c r="Q217" s="228">
        <v>0</v>
      </c>
      <c r="R217" s="228">
        <f>Q217*H217</f>
        <v>0</v>
      </c>
      <c r="S217" s="228">
        <v>0</v>
      </c>
      <c r="T217" s="229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30" t="s">
        <v>152</v>
      </c>
      <c r="AT217" s="230" t="s">
        <v>147</v>
      </c>
      <c r="AU217" s="230" t="s">
        <v>85</v>
      </c>
      <c r="AY217" s="18" t="s">
        <v>144</v>
      </c>
      <c r="BE217" s="231">
        <f>IF(N217="základní",J217,0)</f>
        <v>0</v>
      </c>
      <c r="BF217" s="231">
        <f>IF(N217="snížená",J217,0)</f>
        <v>0</v>
      </c>
      <c r="BG217" s="231">
        <f>IF(N217="zákl. přenesená",J217,0)</f>
        <v>0</v>
      </c>
      <c r="BH217" s="231">
        <f>IF(N217="sníž. přenesená",J217,0)</f>
        <v>0</v>
      </c>
      <c r="BI217" s="231">
        <f>IF(N217="nulová",J217,0)</f>
        <v>0</v>
      </c>
      <c r="BJ217" s="18" t="s">
        <v>83</v>
      </c>
      <c r="BK217" s="231">
        <f>ROUND(I217*H217,2)</f>
        <v>0</v>
      </c>
      <c r="BL217" s="18" t="s">
        <v>152</v>
      </c>
      <c r="BM217" s="230" t="s">
        <v>254</v>
      </c>
    </row>
    <row r="218" s="2" customFormat="1">
      <c r="A218" s="39"/>
      <c r="B218" s="40"/>
      <c r="C218" s="41"/>
      <c r="D218" s="232" t="s">
        <v>154</v>
      </c>
      <c r="E218" s="41"/>
      <c r="F218" s="233" t="s">
        <v>253</v>
      </c>
      <c r="G218" s="41"/>
      <c r="H218" s="41"/>
      <c r="I218" s="234"/>
      <c r="J218" s="41"/>
      <c r="K218" s="41"/>
      <c r="L218" s="45"/>
      <c r="M218" s="235"/>
      <c r="N218" s="236"/>
      <c r="O218" s="92"/>
      <c r="P218" s="92"/>
      <c r="Q218" s="92"/>
      <c r="R218" s="92"/>
      <c r="S218" s="92"/>
      <c r="T218" s="93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154</v>
      </c>
      <c r="AU218" s="18" t="s">
        <v>85</v>
      </c>
    </row>
    <row r="219" s="2" customFormat="1">
      <c r="A219" s="39"/>
      <c r="B219" s="40"/>
      <c r="C219" s="41"/>
      <c r="D219" s="237" t="s">
        <v>155</v>
      </c>
      <c r="E219" s="41"/>
      <c r="F219" s="238" t="s">
        <v>255</v>
      </c>
      <c r="G219" s="41"/>
      <c r="H219" s="41"/>
      <c r="I219" s="234"/>
      <c r="J219" s="41"/>
      <c r="K219" s="41"/>
      <c r="L219" s="45"/>
      <c r="M219" s="235"/>
      <c r="N219" s="236"/>
      <c r="O219" s="92"/>
      <c r="P219" s="92"/>
      <c r="Q219" s="92"/>
      <c r="R219" s="92"/>
      <c r="S219" s="92"/>
      <c r="T219" s="93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155</v>
      </c>
      <c r="AU219" s="18" t="s">
        <v>85</v>
      </c>
    </row>
    <row r="220" s="13" customFormat="1">
      <c r="A220" s="13"/>
      <c r="B220" s="239"/>
      <c r="C220" s="240"/>
      <c r="D220" s="232" t="s">
        <v>157</v>
      </c>
      <c r="E220" s="241" t="s">
        <v>1</v>
      </c>
      <c r="F220" s="242" t="s">
        <v>256</v>
      </c>
      <c r="G220" s="240"/>
      <c r="H220" s="241" t="s">
        <v>1</v>
      </c>
      <c r="I220" s="243"/>
      <c r="J220" s="240"/>
      <c r="K220" s="240"/>
      <c r="L220" s="244"/>
      <c r="M220" s="245"/>
      <c r="N220" s="246"/>
      <c r="O220" s="246"/>
      <c r="P220" s="246"/>
      <c r="Q220" s="246"/>
      <c r="R220" s="246"/>
      <c r="S220" s="246"/>
      <c r="T220" s="247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T220" s="248" t="s">
        <v>157</v>
      </c>
      <c r="AU220" s="248" t="s">
        <v>85</v>
      </c>
      <c r="AV220" s="13" t="s">
        <v>83</v>
      </c>
      <c r="AW220" s="13" t="s">
        <v>32</v>
      </c>
      <c r="AX220" s="13" t="s">
        <v>75</v>
      </c>
      <c r="AY220" s="248" t="s">
        <v>144</v>
      </c>
    </row>
    <row r="221" s="13" customFormat="1">
      <c r="A221" s="13"/>
      <c r="B221" s="239"/>
      <c r="C221" s="240"/>
      <c r="D221" s="232" t="s">
        <v>157</v>
      </c>
      <c r="E221" s="241" t="s">
        <v>1</v>
      </c>
      <c r="F221" s="242" t="s">
        <v>257</v>
      </c>
      <c r="G221" s="240"/>
      <c r="H221" s="241" t="s">
        <v>1</v>
      </c>
      <c r="I221" s="243"/>
      <c r="J221" s="240"/>
      <c r="K221" s="240"/>
      <c r="L221" s="244"/>
      <c r="M221" s="245"/>
      <c r="N221" s="246"/>
      <c r="O221" s="246"/>
      <c r="P221" s="246"/>
      <c r="Q221" s="246"/>
      <c r="R221" s="246"/>
      <c r="S221" s="246"/>
      <c r="T221" s="247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8" t="s">
        <v>157</v>
      </c>
      <c r="AU221" s="248" t="s">
        <v>85</v>
      </c>
      <c r="AV221" s="13" t="s">
        <v>83</v>
      </c>
      <c r="AW221" s="13" t="s">
        <v>32</v>
      </c>
      <c r="AX221" s="13" t="s">
        <v>75</v>
      </c>
      <c r="AY221" s="248" t="s">
        <v>144</v>
      </c>
    </row>
    <row r="222" s="14" customFormat="1">
      <c r="A222" s="14"/>
      <c r="B222" s="249"/>
      <c r="C222" s="250"/>
      <c r="D222" s="232" t="s">
        <v>157</v>
      </c>
      <c r="E222" s="251" t="s">
        <v>1</v>
      </c>
      <c r="F222" s="252" t="s">
        <v>83</v>
      </c>
      <c r="G222" s="250"/>
      <c r="H222" s="253">
        <v>1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157</v>
      </c>
      <c r="AU222" s="259" t="s">
        <v>85</v>
      </c>
      <c r="AV222" s="14" t="s">
        <v>85</v>
      </c>
      <c r="AW222" s="14" t="s">
        <v>32</v>
      </c>
      <c r="AX222" s="14" t="s">
        <v>83</v>
      </c>
      <c r="AY222" s="259" t="s">
        <v>144</v>
      </c>
    </row>
    <row r="223" s="14" customFormat="1">
      <c r="A223" s="14"/>
      <c r="B223" s="249"/>
      <c r="C223" s="250"/>
      <c r="D223" s="232" t="s">
        <v>157</v>
      </c>
      <c r="E223" s="250"/>
      <c r="F223" s="252" t="s">
        <v>276</v>
      </c>
      <c r="G223" s="250"/>
      <c r="H223" s="253">
        <v>0.11</v>
      </c>
      <c r="I223" s="254"/>
      <c r="J223" s="250"/>
      <c r="K223" s="250"/>
      <c r="L223" s="255"/>
      <c r="M223" s="256"/>
      <c r="N223" s="257"/>
      <c r="O223" s="257"/>
      <c r="P223" s="257"/>
      <c r="Q223" s="257"/>
      <c r="R223" s="257"/>
      <c r="S223" s="257"/>
      <c r="T223" s="258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9" t="s">
        <v>157</v>
      </c>
      <c r="AU223" s="259" t="s">
        <v>85</v>
      </c>
      <c r="AV223" s="14" t="s">
        <v>85</v>
      </c>
      <c r="AW223" s="14" t="s">
        <v>4</v>
      </c>
      <c r="AX223" s="14" t="s">
        <v>83</v>
      </c>
      <c r="AY223" s="259" t="s">
        <v>144</v>
      </c>
    </row>
    <row r="224" s="2" customFormat="1" ht="16.5" customHeight="1">
      <c r="A224" s="39"/>
      <c r="B224" s="40"/>
      <c r="C224" s="219" t="s">
        <v>258</v>
      </c>
      <c r="D224" s="219" t="s">
        <v>147</v>
      </c>
      <c r="E224" s="220" t="s">
        <v>259</v>
      </c>
      <c r="F224" s="221" t="s">
        <v>260</v>
      </c>
      <c r="G224" s="222" t="s">
        <v>150</v>
      </c>
      <c r="H224" s="223">
        <v>0.11</v>
      </c>
      <c r="I224" s="224"/>
      <c r="J224" s="225">
        <f>ROUND(I224*H224,2)</f>
        <v>0</v>
      </c>
      <c r="K224" s="221" t="s">
        <v>151</v>
      </c>
      <c r="L224" s="45"/>
      <c r="M224" s="226" t="s">
        <v>1</v>
      </c>
      <c r="N224" s="227" t="s">
        <v>40</v>
      </c>
      <c r="O224" s="92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0" t="s">
        <v>152</v>
      </c>
      <c r="AT224" s="230" t="s">
        <v>147</v>
      </c>
      <c r="AU224" s="230" t="s">
        <v>85</v>
      </c>
      <c r="AY224" s="18" t="s">
        <v>144</v>
      </c>
      <c r="BE224" s="231">
        <f>IF(N224="základní",J224,0)</f>
        <v>0</v>
      </c>
      <c r="BF224" s="231">
        <f>IF(N224="snížená",J224,0)</f>
        <v>0</v>
      </c>
      <c r="BG224" s="231">
        <f>IF(N224="zákl. přenesená",J224,0)</f>
        <v>0</v>
      </c>
      <c r="BH224" s="231">
        <f>IF(N224="sníž. přenesená",J224,0)</f>
        <v>0</v>
      </c>
      <c r="BI224" s="231">
        <f>IF(N224="nulová",J224,0)</f>
        <v>0</v>
      </c>
      <c r="BJ224" s="18" t="s">
        <v>83</v>
      </c>
      <c r="BK224" s="231">
        <f>ROUND(I224*H224,2)</f>
        <v>0</v>
      </c>
      <c r="BL224" s="18" t="s">
        <v>152</v>
      </c>
      <c r="BM224" s="230" t="s">
        <v>261</v>
      </c>
    </row>
    <row r="225" s="2" customFormat="1">
      <c r="A225" s="39"/>
      <c r="B225" s="40"/>
      <c r="C225" s="41"/>
      <c r="D225" s="232" t="s">
        <v>154</v>
      </c>
      <c r="E225" s="41"/>
      <c r="F225" s="233" t="s">
        <v>260</v>
      </c>
      <c r="G225" s="41"/>
      <c r="H225" s="41"/>
      <c r="I225" s="234"/>
      <c r="J225" s="41"/>
      <c r="K225" s="41"/>
      <c r="L225" s="45"/>
      <c r="M225" s="235"/>
      <c r="N225" s="236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154</v>
      </c>
      <c r="AU225" s="18" t="s">
        <v>85</v>
      </c>
    </row>
    <row r="226" s="2" customFormat="1">
      <c r="A226" s="39"/>
      <c r="B226" s="40"/>
      <c r="C226" s="41"/>
      <c r="D226" s="237" t="s">
        <v>155</v>
      </c>
      <c r="E226" s="41"/>
      <c r="F226" s="238" t="s">
        <v>262</v>
      </c>
      <c r="G226" s="41"/>
      <c r="H226" s="41"/>
      <c r="I226" s="234"/>
      <c r="J226" s="41"/>
      <c r="K226" s="41"/>
      <c r="L226" s="45"/>
      <c r="M226" s="235"/>
      <c r="N226" s="236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155</v>
      </c>
      <c r="AU226" s="18" t="s">
        <v>85</v>
      </c>
    </row>
    <row r="227" s="13" customFormat="1">
      <c r="A227" s="13"/>
      <c r="B227" s="239"/>
      <c r="C227" s="240"/>
      <c r="D227" s="232" t="s">
        <v>157</v>
      </c>
      <c r="E227" s="241" t="s">
        <v>1</v>
      </c>
      <c r="F227" s="242" t="s">
        <v>263</v>
      </c>
      <c r="G227" s="240"/>
      <c r="H227" s="241" t="s">
        <v>1</v>
      </c>
      <c r="I227" s="243"/>
      <c r="J227" s="240"/>
      <c r="K227" s="240"/>
      <c r="L227" s="244"/>
      <c r="M227" s="245"/>
      <c r="N227" s="246"/>
      <c r="O227" s="246"/>
      <c r="P227" s="246"/>
      <c r="Q227" s="246"/>
      <c r="R227" s="246"/>
      <c r="S227" s="246"/>
      <c r="T227" s="247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8" t="s">
        <v>157</v>
      </c>
      <c r="AU227" s="248" t="s">
        <v>85</v>
      </c>
      <c r="AV227" s="13" t="s">
        <v>83</v>
      </c>
      <c r="AW227" s="13" t="s">
        <v>32</v>
      </c>
      <c r="AX227" s="13" t="s">
        <v>75</v>
      </c>
      <c r="AY227" s="248" t="s">
        <v>144</v>
      </c>
    </row>
    <row r="228" s="13" customFormat="1">
      <c r="A228" s="13"/>
      <c r="B228" s="239"/>
      <c r="C228" s="240"/>
      <c r="D228" s="232" t="s">
        <v>157</v>
      </c>
      <c r="E228" s="241" t="s">
        <v>1</v>
      </c>
      <c r="F228" s="242" t="s">
        <v>264</v>
      </c>
      <c r="G228" s="240"/>
      <c r="H228" s="241" t="s">
        <v>1</v>
      </c>
      <c r="I228" s="243"/>
      <c r="J228" s="240"/>
      <c r="K228" s="240"/>
      <c r="L228" s="244"/>
      <c r="M228" s="245"/>
      <c r="N228" s="246"/>
      <c r="O228" s="246"/>
      <c r="P228" s="246"/>
      <c r="Q228" s="246"/>
      <c r="R228" s="246"/>
      <c r="S228" s="246"/>
      <c r="T228" s="247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48" t="s">
        <v>157</v>
      </c>
      <c r="AU228" s="248" t="s">
        <v>85</v>
      </c>
      <c r="AV228" s="13" t="s">
        <v>83</v>
      </c>
      <c r="AW228" s="13" t="s">
        <v>32</v>
      </c>
      <c r="AX228" s="13" t="s">
        <v>75</v>
      </c>
      <c r="AY228" s="248" t="s">
        <v>144</v>
      </c>
    </row>
    <row r="229" s="13" customFormat="1">
      <c r="A229" s="13"/>
      <c r="B229" s="239"/>
      <c r="C229" s="240"/>
      <c r="D229" s="232" t="s">
        <v>157</v>
      </c>
      <c r="E229" s="241" t="s">
        <v>1</v>
      </c>
      <c r="F229" s="242" t="s">
        <v>265</v>
      </c>
      <c r="G229" s="240"/>
      <c r="H229" s="241" t="s">
        <v>1</v>
      </c>
      <c r="I229" s="243"/>
      <c r="J229" s="240"/>
      <c r="K229" s="240"/>
      <c r="L229" s="244"/>
      <c r="M229" s="245"/>
      <c r="N229" s="246"/>
      <c r="O229" s="246"/>
      <c r="P229" s="246"/>
      <c r="Q229" s="246"/>
      <c r="R229" s="246"/>
      <c r="S229" s="246"/>
      <c r="T229" s="247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48" t="s">
        <v>157</v>
      </c>
      <c r="AU229" s="248" t="s">
        <v>85</v>
      </c>
      <c r="AV229" s="13" t="s">
        <v>83</v>
      </c>
      <c r="AW229" s="13" t="s">
        <v>32</v>
      </c>
      <c r="AX229" s="13" t="s">
        <v>75</v>
      </c>
      <c r="AY229" s="248" t="s">
        <v>144</v>
      </c>
    </row>
    <row r="230" s="13" customFormat="1">
      <c r="A230" s="13"/>
      <c r="B230" s="239"/>
      <c r="C230" s="240"/>
      <c r="D230" s="232" t="s">
        <v>157</v>
      </c>
      <c r="E230" s="241" t="s">
        <v>1</v>
      </c>
      <c r="F230" s="242" t="s">
        <v>266</v>
      </c>
      <c r="G230" s="240"/>
      <c r="H230" s="241" t="s">
        <v>1</v>
      </c>
      <c r="I230" s="243"/>
      <c r="J230" s="240"/>
      <c r="K230" s="240"/>
      <c r="L230" s="244"/>
      <c r="M230" s="245"/>
      <c r="N230" s="246"/>
      <c r="O230" s="246"/>
      <c r="P230" s="246"/>
      <c r="Q230" s="246"/>
      <c r="R230" s="246"/>
      <c r="S230" s="246"/>
      <c r="T230" s="247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T230" s="248" t="s">
        <v>157</v>
      </c>
      <c r="AU230" s="248" t="s">
        <v>85</v>
      </c>
      <c r="AV230" s="13" t="s">
        <v>83</v>
      </c>
      <c r="AW230" s="13" t="s">
        <v>32</v>
      </c>
      <c r="AX230" s="13" t="s">
        <v>75</v>
      </c>
      <c r="AY230" s="248" t="s">
        <v>144</v>
      </c>
    </row>
    <row r="231" s="14" customFormat="1">
      <c r="A231" s="14"/>
      <c r="B231" s="249"/>
      <c r="C231" s="250"/>
      <c r="D231" s="232" t="s">
        <v>157</v>
      </c>
      <c r="E231" s="251" t="s">
        <v>1</v>
      </c>
      <c r="F231" s="252" t="s">
        <v>83</v>
      </c>
      <c r="G231" s="250"/>
      <c r="H231" s="253">
        <v>1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157</v>
      </c>
      <c r="AU231" s="259" t="s">
        <v>85</v>
      </c>
      <c r="AV231" s="14" t="s">
        <v>85</v>
      </c>
      <c r="AW231" s="14" t="s">
        <v>32</v>
      </c>
      <c r="AX231" s="14" t="s">
        <v>83</v>
      </c>
      <c r="AY231" s="259" t="s">
        <v>144</v>
      </c>
    </row>
    <row r="232" s="14" customFormat="1">
      <c r="A232" s="14"/>
      <c r="B232" s="249"/>
      <c r="C232" s="250"/>
      <c r="D232" s="232" t="s">
        <v>157</v>
      </c>
      <c r="E232" s="250"/>
      <c r="F232" s="252" t="s">
        <v>276</v>
      </c>
      <c r="G232" s="250"/>
      <c r="H232" s="253">
        <v>0.11</v>
      </c>
      <c r="I232" s="254"/>
      <c r="J232" s="250"/>
      <c r="K232" s="250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157</v>
      </c>
      <c r="AU232" s="259" t="s">
        <v>85</v>
      </c>
      <c r="AV232" s="14" t="s">
        <v>85</v>
      </c>
      <c r="AW232" s="14" t="s">
        <v>4</v>
      </c>
      <c r="AX232" s="14" t="s">
        <v>83</v>
      </c>
      <c r="AY232" s="259" t="s">
        <v>144</v>
      </c>
    </row>
    <row r="233" s="2" customFormat="1" ht="24.15" customHeight="1">
      <c r="A233" s="39"/>
      <c r="B233" s="40"/>
      <c r="C233" s="219" t="s">
        <v>267</v>
      </c>
      <c r="D233" s="219" t="s">
        <v>147</v>
      </c>
      <c r="E233" s="220" t="s">
        <v>268</v>
      </c>
      <c r="F233" s="221" t="s">
        <v>269</v>
      </c>
      <c r="G233" s="222" t="s">
        <v>150</v>
      </c>
      <c r="H233" s="223">
        <v>0.11</v>
      </c>
      <c r="I233" s="224"/>
      <c r="J233" s="225">
        <f>ROUND(I233*H233,2)</f>
        <v>0</v>
      </c>
      <c r="K233" s="221" t="s">
        <v>151</v>
      </c>
      <c r="L233" s="45"/>
      <c r="M233" s="226" t="s">
        <v>1</v>
      </c>
      <c r="N233" s="227" t="s">
        <v>40</v>
      </c>
      <c r="O233" s="92"/>
      <c r="P233" s="228">
        <f>O233*H233</f>
        <v>0</v>
      </c>
      <c r="Q233" s="228">
        <v>0</v>
      </c>
      <c r="R233" s="228">
        <f>Q233*H233</f>
        <v>0</v>
      </c>
      <c r="S233" s="228">
        <v>0</v>
      </c>
      <c r="T233" s="22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0" t="s">
        <v>152</v>
      </c>
      <c r="AT233" s="230" t="s">
        <v>147</v>
      </c>
      <c r="AU233" s="230" t="s">
        <v>85</v>
      </c>
      <c r="AY233" s="18" t="s">
        <v>144</v>
      </c>
      <c r="BE233" s="231">
        <f>IF(N233="základní",J233,0)</f>
        <v>0</v>
      </c>
      <c r="BF233" s="231">
        <f>IF(N233="snížená",J233,0)</f>
        <v>0</v>
      </c>
      <c r="BG233" s="231">
        <f>IF(N233="zákl. přenesená",J233,0)</f>
        <v>0</v>
      </c>
      <c r="BH233" s="231">
        <f>IF(N233="sníž. přenesená",J233,0)</f>
        <v>0</v>
      </c>
      <c r="BI233" s="231">
        <f>IF(N233="nulová",J233,0)</f>
        <v>0</v>
      </c>
      <c r="BJ233" s="18" t="s">
        <v>83</v>
      </c>
      <c r="BK233" s="231">
        <f>ROUND(I233*H233,2)</f>
        <v>0</v>
      </c>
      <c r="BL233" s="18" t="s">
        <v>152</v>
      </c>
      <c r="BM233" s="230" t="s">
        <v>270</v>
      </c>
    </row>
    <row r="234" s="2" customFormat="1">
      <c r="A234" s="39"/>
      <c r="B234" s="40"/>
      <c r="C234" s="41"/>
      <c r="D234" s="232" t="s">
        <v>154</v>
      </c>
      <c r="E234" s="41"/>
      <c r="F234" s="233" t="s">
        <v>269</v>
      </c>
      <c r="G234" s="41"/>
      <c r="H234" s="41"/>
      <c r="I234" s="234"/>
      <c r="J234" s="41"/>
      <c r="K234" s="41"/>
      <c r="L234" s="45"/>
      <c r="M234" s="235"/>
      <c r="N234" s="236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154</v>
      </c>
      <c r="AU234" s="18" t="s">
        <v>85</v>
      </c>
    </row>
    <row r="235" s="2" customFormat="1">
      <c r="A235" s="39"/>
      <c r="B235" s="40"/>
      <c r="C235" s="41"/>
      <c r="D235" s="237" t="s">
        <v>155</v>
      </c>
      <c r="E235" s="41"/>
      <c r="F235" s="238" t="s">
        <v>271</v>
      </c>
      <c r="G235" s="41"/>
      <c r="H235" s="41"/>
      <c r="I235" s="234"/>
      <c r="J235" s="41"/>
      <c r="K235" s="41"/>
      <c r="L235" s="45"/>
      <c r="M235" s="235"/>
      <c r="N235" s="236"/>
      <c r="O235" s="92"/>
      <c r="P235" s="92"/>
      <c r="Q235" s="92"/>
      <c r="R235" s="92"/>
      <c r="S235" s="92"/>
      <c r="T235" s="93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T235" s="18" t="s">
        <v>155</v>
      </c>
      <c r="AU235" s="18" t="s">
        <v>85</v>
      </c>
    </row>
    <row r="236" s="13" customFormat="1">
      <c r="A236" s="13"/>
      <c r="B236" s="239"/>
      <c r="C236" s="240"/>
      <c r="D236" s="232" t="s">
        <v>157</v>
      </c>
      <c r="E236" s="241" t="s">
        <v>1</v>
      </c>
      <c r="F236" s="242" t="s">
        <v>272</v>
      </c>
      <c r="G236" s="240"/>
      <c r="H236" s="241" t="s">
        <v>1</v>
      </c>
      <c r="I236" s="243"/>
      <c r="J236" s="240"/>
      <c r="K236" s="240"/>
      <c r="L236" s="244"/>
      <c r="M236" s="245"/>
      <c r="N236" s="246"/>
      <c r="O236" s="246"/>
      <c r="P236" s="246"/>
      <c r="Q236" s="246"/>
      <c r="R236" s="246"/>
      <c r="S236" s="246"/>
      <c r="T236" s="247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48" t="s">
        <v>157</v>
      </c>
      <c r="AU236" s="248" t="s">
        <v>85</v>
      </c>
      <c r="AV236" s="13" t="s">
        <v>83</v>
      </c>
      <c r="AW236" s="13" t="s">
        <v>32</v>
      </c>
      <c r="AX236" s="13" t="s">
        <v>75</v>
      </c>
      <c r="AY236" s="248" t="s">
        <v>144</v>
      </c>
    </row>
    <row r="237" s="13" customFormat="1">
      <c r="A237" s="13"/>
      <c r="B237" s="239"/>
      <c r="C237" s="240"/>
      <c r="D237" s="232" t="s">
        <v>157</v>
      </c>
      <c r="E237" s="241" t="s">
        <v>1</v>
      </c>
      <c r="F237" s="242" t="s">
        <v>273</v>
      </c>
      <c r="G237" s="240"/>
      <c r="H237" s="241" t="s">
        <v>1</v>
      </c>
      <c r="I237" s="243"/>
      <c r="J237" s="240"/>
      <c r="K237" s="240"/>
      <c r="L237" s="244"/>
      <c r="M237" s="245"/>
      <c r="N237" s="246"/>
      <c r="O237" s="246"/>
      <c r="P237" s="246"/>
      <c r="Q237" s="246"/>
      <c r="R237" s="246"/>
      <c r="S237" s="246"/>
      <c r="T237" s="247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T237" s="248" t="s">
        <v>157</v>
      </c>
      <c r="AU237" s="248" t="s">
        <v>85</v>
      </c>
      <c r="AV237" s="13" t="s">
        <v>83</v>
      </c>
      <c r="AW237" s="13" t="s">
        <v>32</v>
      </c>
      <c r="AX237" s="13" t="s">
        <v>75</v>
      </c>
      <c r="AY237" s="248" t="s">
        <v>144</v>
      </c>
    </row>
    <row r="238" s="13" customFormat="1">
      <c r="A238" s="13"/>
      <c r="B238" s="239"/>
      <c r="C238" s="240"/>
      <c r="D238" s="232" t="s">
        <v>157</v>
      </c>
      <c r="E238" s="241" t="s">
        <v>1</v>
      </c>
      <c r="F238" s="242" t="s">
        <v>274</v>
      </c>
      <c r="G238" s="240"/>
      <c r="H238" s="241" t="s">
        <v>1</v>
      </c>
      <c r="I238" s="243"/>
      <c r="J238" s="240"/>
      <c r="K238" s="240"/>
      <c r="L238" s="244"/>
      <c r="M238" s="245"/>
      <c r="N238" s="246"/>
      <c r="O238" s="246"/>
      <c r="P238" s="246"/>
      <c r="Q238" s="246"/>
      <c r="R238" s="246"/>
      <c r="S238" s="246"/>
      <c r="T238" s="247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T238" s="248" t="s">
        <v>157</v>
      </c>
      <c r="AU238" s="248" t="s">
        <v>85</v>
      </c>
      <c r="AV238" s="13" t="s">
        <v>83</v>
      </c>
      <c r="AW238" s="13" t="s">
        <v>32</v>
      </c>
      <c r="AX238" s="13" t="s">
        <v>75</v>
      </c>
      <c r="AY238" s="248" t="s">
        <v>144</v>
      </c>
    </row>
    <row r="239" s="14" customFormat="1">
      <c r="A239" s="14"/>
      <c r="B239" s="249"/>
      <c r="C239" s="250"/>
      <c r="D239" s="232" t="s">
        <v>157</v>
      </c>
      <c r="E239" s="251" t="s">
        <v>1</v>
      </c>
      <c r="F239" s="252" t="s">
        <v>83</v>
      </c>
      <c r="G239" s="250"/>
      <c r="H239" s="253">
        <v>1</v>
      </c>
      <c r="I239" s="254"/>
      <c r="J239" s="250"/>
      <c r="K239" s="250"/>
      <c r="L239" s="255"/>
      <c r="M239" s="256"/>
      <c r="N239" s="257"/>
      <c r="O239" s="257"/>
      <c r="P239" s="257"/>
      <c r="Q239" s="257"/>
      <c r="R239" s="257"/>
      <c r="S239" s="257"/>
      <c r="T239" s="258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9" t="s">
        <v>157</v>
      </c>
      <c r="AU239" s="259" t="s">
        <v>85</v>
      </c>
      <c r="AV239" s="14" t="s">
        <v>85</v>
      </c>
      <c r="AW239" s="14" t="s">
        <v>32</v>
      </c>
      <c r="AX239" s="14" t="s">
        <v>83</v>
      </c>
      <c r="AY239" s="259" t="s">
        <v>144</v>
      </c>
    </row>
    <row r="240" s="14" customFormat="1">
      <c r="A240" s="14"/>
      <c r="B240" s="249"/>
      <c r="C240" s="250"/>
      <c r="D240" s="232" t="s">
        <v>157</v>
      </c>
      <c r="E240" s="250"/>
      <c r="F240" s="252" t="s">
        <v>276</v>
      </c>
      <c r="G240" s="250"/>
      <c r="H240" s="253">
        <v>0.11</v>
      </c>
      <c r="I240" s="254"/>
      <c r="J240" s="250"/>
      <c r="K240" s="250"/>
      <c r="L240" s="255"/>
      <c r="M240" s="260"/>
      <c r="N240" s="261"/>
      <c r="O240" s="261"/>
      <c r="P240" s="261"/>
      <c r="Q240" s="261"/>
      <c r="R240" s="261"/>
      <c r="S240" s="261"/>
      <c r="T240" s="26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9" t="s">
        <v>157</v>
      </c>
      <c r="AU240" s="259" t="s">
        <v>85</v>
      </c>
      <c r="AV240" s="14" t="s">
        <v>85</v>
      </c>
      <c r="AW240" s="14" t="s">
        <v>4</v>
      </c>
      <c r="AX240" s="14" t="s">
        <v>83</v>
      </c>
      <c r="AY240" s="259" t="s">
        <v>144</v>
      </c>
    </row>
    <row r="241" s="2" customFormat="1" ht="6.96" customHeight="1">
      <c r="A241" s="39"/>
      <c r="B241" s="67"/>
      <c r="C241" s="68"/>
      <c r="D241" s="68"/>
      <c r="E241" s="68"/>
      <c r="F241" s="68"/>
      <c r="G241" s="68"/>
      <c r="H241" s="68"/>
      <c r="I241" s="68"/>
      <c r="J241" s="68"/>
      <c r="K241" s="68"/>
      <c r="L241" s="45"/>
      <c r="M241" s="39"/>
      <c r="O241" s="39"/>
      <c r="P241" s="39"/>
      <c r="Q241" s="39"/>
      <c r="R241" s="39"/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</row>
  </sheetData>
  <sheetProtection sheet="1" autoFilter="0" formatColumns="0" formatRows="0" objects="1" scenarios="1" spinCount="100000" saltValue="zeRLB9+JcsdWeQOITE4bPJpMIhsRsxNYz2kX5wwW3ogxI7BISaKgRUMHcnCEQcxXJEuGW6KuIDPl3xACng6mhQ==" hashValue="jtgTYal1SUkS1FR1BlujF5+OtoZPPATYWOVFO9dDV2jPDIhaqELkeQ1FgVWf2LZe2mx6TFFTXdLNa6eHZxtYgQ==" algorithmName="SHA-512" password="CC35"/>
  <autoFilter ref="C122:K240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3_01/011002000"/>
    <hyperlink ref="F136" r:id="rId2" display="https://podminky.urs.cz/item/CS_URS_2023_01/012002000"/>
    <hyperlink ref="F140" r:id="rId3" display="https://podminky.urs.cz/item/CS_URS_2023_01/012103000"/>
    <hyperlink ref="F147" r:id="rId4" display="https://podminky.urs.cz/item/CS_URS_2023_01/012303000"/>
    <hyperlink ref="F153" r:id="rId5" display="https://podminky.urs.cz/item/CS_URS_2023_01/013254000"/>
    <hyperlink ref="F160" r:id="rId6" display="https://podminky.urs.cz/item/CS_URS_2023_01/013294000"/>
    <hyperlink ref="F174" r:id="rId7" display="https://podminky.urs.cz/item/CS_URS_2023_01/030001000"/>
    <hyperlink ref="F200" r:id="rId8" display="https://podminky.urs.cz/item/CS_URS_2023_01/062002000"/>
    <hyperlink ref="F208" r:id="rId9" display="https://podminky.urs.cz/item/CS_URS_2023_01/070001000"/>
    <hyperlink ref="F219" r:id="rId10" display="https://podminky.urs.cz/item/CS_URS_2023_01/094002000"/>
    <hyperlink ref="F226" r:id="rId11" display="https://podminky.urs.cz/item/CS_URS_2023_01/094104000"/>
    <hyperlink ref="F235" r:id="rId12" display="https://podminky.urs.cz/item/CS_URS_2023_01/094104000.r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3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  <c r="AZ2" s="263" t="s">
        <v>278</v>
      </c>
      <c r="BA2" s="263" t="s">
        <v>1</v>
      </c>
      <c r="BB2" s="263" t="s">
        <v>279</v>
      </c>
      <c r="BC2" s="263" t="s">
        <v>280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  <c r="AZ3" s="263" t="s">
        <v>281</v>
      </c>
      <c r="BA3" s="263" t="s">
        <v>1</v>
      </c>
      <c r="BB3" s="263" t="s">
        <v>282</v>
      </c>
      <c r="BC3" s="263" t="s">
        <v>283</v>
      </c>
      <c r="BD3" s="263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  <c r="AZ4" s="263" t="s">
        <v>284</v>
      </c>
      <c r="BA4" s="263" t="s">
        <v>1</v>
      </c>
      <c r="BB4" s="263" t="s">
        <v>282</v>
      </c>
      <c r="BC4" s="263" t="s">
        <v>285</v>
      </c>
      <c r="BD4" s="263" t="s">
        <v>85</v>
      </c>
    </row>
    <row r="5" s="1" customFormat="1" ht="6.96" customHeight="1">
      <c r="B5" s="21"/>
      <c r="L5" s="21"/>
      <c r="AZ5" s="263" t="s">
        <v>286</v>
      </c>
      <c r="BA5" s="263" t="s">
        <v>1</v>
      </c>
      <c r="BB5" s="263" t="s">
        <v>282</v>
      </c>
      <c r="BC5" s="263" t="s">
        <v>287</v>
      </c>
      <c r="BD5" s="263" t="s">
        <v>85</v>
      </c>
    </row>
    <row r="6" s="1" customFormat="1" ht="12" customHeight="1">
      <c r="B6" s="21"/>
      <c r="D6" s="141" t="s">
        <v>16</v>
      </c>
      <c r="L6" s="21"/>
      <c r="AZ6" s="263" t="s">
        <v>288</v>
      </c>
      <c r="BA6" s="263" t="s">
        <v>1</v>
      </c>
      <c r="BB6" s="263" t="s">
        <v>282</v>
      </c>
      <c r="BC6" s="263" t="s">
        <v>289</v>
      </c>
      <c r="BD6" s="263" t="s">
        <v>85</v>
      </c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  <c r="AZ7" s="263" t="s">
        <v>290</v>
      </c>
      <c r="BA7" s="263" t="s">
        <v>1</v>
      </c>
      <c r="BB7" s="263" t="s">
        <v>282</v>
      </c>
      <c r="BC7" s="263" t="s">
        <v>291</v>
      </c>
      <c r="BD7" s="263" t="s">
        <v>85</v>
      </c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Z8" s="263" t="s">
        <v>292</v>
      </c>
      <c r="BA8" s="263" t="s">
        <v>1</v>
      </c>
      <c r="BB8" s="263" t="s">
        <v>282</v>
      </c>
      <c r="BC8" s="263" t="s">
        <v>293</v>
      </c>
      <c r="BD8" s="263" t="s">
        <v>85</v>
      </c>
    </row>
    <row r="9" s="2" customFormat="1" ht="30" customHeight="1">
      <c r="A9" s="39"/>
      <c r="B9" s="45"/>
      <c r="C9" s="39"/>
      <c r="D9" s="39"/>
      <c r="E9" s="143" t="s">
        <v>294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Z9" s="263" t="s">
        <v>295</v>
      </c>
      <c r="BA9" s="263" t="s">
        <v>1</v>
      </c>
      <c r="BB9" s="263" t="s">
        <v>282</v>
      </c>
      <c r="BC9" s="263" t="s">
        <v>296</v>
      </c>
      <c r="BD9" s="263" t="s">
        <v>85</v>
      </c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Z10" s="263" t="s">
        <v>297</v>
      </c>
      <c r="BA10" s="263" t="s">
        <v>1</v>
      </c>
      <c r="BB10" s="263" t="s">
        <v>282</v>
      </c>
      <c r="BC10" s="263" t="s">
        <v>298</v>
      </c>
      <c r="BD10" s="263" t="s">
        <v>85</v>
      </c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ROUND(J122,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ROUND((SUM(BE122:BE413)),  2)</f>
        <v>0</v>
      </c>
      <c r="G33" s="39"/>
      <c r="H33" s="39"/>
      <c r="I33" s="156">
        <v>0.20999999999999999</v>
      </c>
      <c r="J33" s="155">
        <f>ROUND(((SUM(BE122:BE413))*I33),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ROUND((SUM(BF122:BF413)),  2)</f>
        <v>0</v>
      </c>
      <c r="G34" s="39"/>
      <c r="H34" s="39"/>
      <c r="I34" s="156">
        <v>0.14999999999999999</v>
      </c>
      <c r="J34" s="155">
        <f>ROUND(((SUM(BF122:BF413))*I34),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ROUND((SUM(BG122:BG413)),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ROUND((SUM(BH122:BH413)),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ROUND((SUM(BI122:BI413)),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IO-100.1 - Cyklostezka - úsek s vyloučeným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J122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J123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J124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J301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302</v>
      </c>
      <c r="E100" s="189"/>
      <c r="F100" s="189"/>
      <c r="G100" s="189"/>
      <c r="H100" s="189"/>
      <c r="I100" s="189"/>
      <c r="J100" s="190">
        <f>J323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303</v>
      </c>
      <c r="E101" s="189"/>
      <c r="F101" s="189"/>
      <c r="G101" s="189"/>
      <c r="H101" s="189"/>
      <c r="I101" s="189"/>
      <c r="J101" s="190">
        <f>J376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304</v>
      </c>
      <c r="E102" s="189"/>
      <c r="F102" s="189"/>
      <c r="G102" s="189"/>
      <c r="H102" s="189"/>
      <c r="I102" s="189"/>
      <c r="J102" s="190">
        <f>J407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2" customFormat="1" ht="21.84" customHeight="1">
      <c r="A103" s="39"/>
      <c r="B103" s="40"/>
      <c r="C103" s="41"/>
      <c r="D103" s="41"/>
      <c r="E103" s="41"/>
      <c r="F103" s="41"/>
      <c r="G103" s="41"/>
      <c r="H103" s="41"/>
      <c r="I103" s="41"/>
      <c r="J103" s="41"/>
      <c r="K103" s="41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4" s="2" customFormat="1" ht="6.96" customHeight="1">
      <c r="A104" s="39"/>
      <c r="B104" s="67"/>
      <c r="C104" s="68"/>
      <c r="D104" s="68"/>
      <c r="E104" s="68"/>
      <c r="F104" s="68"/>
      <c r="G104" s="68"/>
      <c r="H104" s="68"/>
      <c r="I104" s="68"/>
      <c r="J104" s="68"/>
      <c r="K104" s="68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8" s="2" customFormat="1" ht="6.96" customHeight="1">
      <c r="A108" s="39"/>
      <c r="B108" s="69"/>
      <c r="C108" s="70"/>
      <c r="D108" s="70"/>
      <c r="E108" s="70"/>
      <c r="F108" s="70"/>
      <c r="G108" s="70"/>
      <c r="H108" s="70"/>
      <c r="I108" s="70"/>
      <c r="J108" s="70"/>
      <c r="K108" s="70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24.96" customHeight="1">
      <c r="A109" s="39"/>
      <c r="B109" s="40"/>
      <c r="C109" s="24" t="s">
        <v>128</v>
      </c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6.96" customHeight="1">
      <c r="A110" s="39"/>
      <c r="B110" s="40"/>
      <c r="C110" s="41"/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2" customHeight="1">
      <c r="A111" s="39"/>
      <c r="B111" s="40"/>
      <c r="C111" s="33" t="s">
        <v>16</v>
      </c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6.5" customHeight="1">
      <c r="A112" s="39"/>
      <c r="B112" s="40"/>
      <c r="C112" s="41"/>
      <c r="D112" s="41"/>
      <c r="E112" s="175" t="str">
        <f>E7</f>
        <v>Tovačov – Ivaň, výstavba cyklostezky</v>
      </c>
      <c r="F112" s="33"/>
      <c r="G112" s="33"/>
      <c r="H112" s="33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114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30" customHeight="1">
      <c r="A114" s="39"/>
      <c r="B114" s="40"/>
      <c r="C114" s="41"/>
      <c r="D114" s="41"/>
      <c r="E114" s="77" t="str">
        <f>E9</f>
        <v>IO-100.1 - Cyklostezka - úsek s vyloučeným provozem motorových vozidel</v>
      </c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6.96" customHeight="1">
      <c r="A115" s="39"/>
      <c r="B115" s="40"/>
      <c r="C115" s="41"/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2" customHeight="1">
      <c r="A116" s="39"/>
      <c r="B116" s="40"/>
      <c r="C116" s="33" t="s">
        <v>20</v>
      </c>
      <c r="D116" s="41"/>
      <c r="E116" s="41"/>
      <c r="F116" s="28" t="str">
        <f>F12</f>
        <v xml:space="preserve"> </v>
      </c>
      <c r="G116" s="41"/>
      <c r="H116" s="41"/>
      <c r="I116" s="33" t="s">
        <v>22</v>
      </c>
      <c r="J116" s="80" t="str">
        <f>IF(J12="","",J12)</f>
        <v>20. 3. 2023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6.96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24</v>
      </c>
      <c r="D118" s="41"/>
      <c r="E118" s="41"/>
      <c r="F118" s="28" t="str">
        <f>E15</f>
        <v>Město Tovačov</v>
      </c>
      <c r="G118" s="41"/>
      <c r="H118" s="41"/>
      <c r="I118" s="33" t="s">
        <v>30</v>
      </c>
      <c r="J118" s="37" t="str">
        <f>E21</f>
        <v>Ing. Lukáš Barteček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28</v>
      </c>
      <c r="D119" s="41"/>
      <c r="E119" s="41"/>
      <c r="F119" s="28" t="str">
        <f>IF(E18="","",E18)</f>
        <v>Vyplň údaj</v>
      </c>
      <c r="G119" s="41"/>
      <c r="H119" s="41"/>
      <c r="I119" s="33" t="s">
        <v>33</v>
      </c>
      <c r="J119" s="37" t="str">
        <f>E24</f>
        <v xml:space="preserve"> 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0.32" customHeight="1">
      <c r="A120" s="39"/>
      <c r="B120" s="40"/>
      <c r="C120" s="41"/>
      <c r="D120" s="41"/>
      <c r="E120" s="41"/>
      <c r="F120" s="41"/>
      <c r="G120" s="41"/>
      <c r="H120" s="41"/>
      <c r="I120" s="41"/>
      <c r="J120" s="41"/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11" customFormat="1" ht="29.28" customHeight="1">
      <c r="A121" s="192"/>
      <c r="B121" s="193"/>
      <c r="C121" s="194" t="s">
        <v>129</v>
      </c>
      <c r="D121" s="195" t="s">
        <v>60</v>
      </c>
      <c r="E121" s="195" t="s">
        <v>56</v>
      </c>
      <c r="F121" s="195" t="s">
        <v>57</v>
      </c>
      <c r="G121" s="195" t="s">
        <v>130</v>
      </c>
      <c r="H121" s="195" t="s">
        <v>131</v>
      </c>
      <c r="I121" s="195" t="s">
        <v>132</v>
      </c>
      <c r="J121" s="195" t="s">
        <v>118</v>
      </c>
      <c r="K121" s="196" t="s">
        <v>133</v>
      </c>
      <c r="L121" s="197"/>
      <c r="M121" s="101" t="s">
        <v>1</v>
      </c>
      <c r="N121" s="102" t="s">
        <v>39</v>
      </c>
      <c r="O121" s="102" t="s">
        <v>134</v>
      </c>
      <c r="P121" s="102" t="s">
        <v>135</v>
      </c>
      <c r="Q121" s="102" t="s">
        <v>136</v>
      </c>
      <c r="R121" s="102" t="s">
        <v>137</v>
      </c>
      <c r="S121" s="102" t="s">
        <v>138</v>
      </c>
      <c r="T121" s="103" t="s">
        <v>139</v>
      </c>
      <c r="U121" s="192"/>
      <c r="V121" s="192"/>
      <c r="W121" s="192"/>
      <c r="X121" s="192"/>
      <c r="Y121" s="192"/>
      <c r="Z121" s="192"/>
      <c r="AA121" s="192"/>
      <c r="AB121" s="192"/>
      <c r="AC121" s="192"/>
      <c r="AD121" s="192"/>
      <c r="AE121" s="192"/>
    </row>
    <row r="122" s="2" customFormat="1" ht="22.8" customHeight="1">
      <c r="A122" s="39"/>
      <c r="B122" s="40"/>
      <c r="C122" s="108" t="s">
        <v>140</v>
      </c>
      <c r="D122" s="41"/>
      <c r="E122" s="41"/>
      <c r="F122" s="41"/>
      <c r="G122" s="41"/>
      <c r="H122" s="41"/>
      <c r="I122" s="41"/>
      <c r="J122" s="198">
        <f>BK122</f>
        <v>0</v>
      </c>
      <c r="K122" s="41"/>
      <c r="L122" s="45"/>
      <c r="M122" s="104"/>
      <c r="N122" s="199"/>
      <c r="O122" s="105"/>
      <c r="P122" s="200">
        <f>P123</f>
        <v>0</v>
      </c>
      <c r="Q122" s="105"/>
      <c r="R122" s="200">
        <f>R123</f>
        <v>1333.22955215</v>
      </c>
      <c r="S122" s="105"/>
      <c r="T122" s="201">
        <f>T123</f>
        <v>2165.5484799999999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74</v>
      </c>
      <c r="AU122" s="18" t="s">
        <v>120</v>
      </c>
      <c r="BK122" s="202">
        <f>BK123</f>
        <v>0</v>
      </c>
    </row>
    <row r="123" s="12" customFormat="1" ht="25.92" customHeight="1">
      <c r="A123" s="12"/>
      <c r="B123" s="203"/>
      <c r="C123" s="204"/>
      <c r="D123" s="205" t="s">
        <v>74</v>
      </c>
      <c r="E123" s="206" t="s">
        <v>305</v>
      </c>
      <c r="F123" s="206" t="s">
        <v>306</v>
      </c>
      <c r="G123" s="204"/>
      <c r="H123" s="204"/>
      <c r="I123" s="207"/>
      <c r="J123" s="208">
        <f>BK123</f>
        <v>0</v>
      </c>
      <c r="K123" s="204"/>
      <c r="L123" s="209"/>
      <c r="M123" s="210"/>
      <c r="N123" s="211"/>
      <c r="O123" s="211"/>
      <c r="P123" s="212">
        <f>P124+P301+P323+P376+P407</f>
        <v>0</v>
      </c>
      <c r="Q123" s="211"/>
      <c r="R123" s="212">
        <f>R124+R301+R323+R376+R407</f>
        <v>1333.22955215</v>
      </c>
      <c r="S123" s="211"/>
      <c r="T123" s="213">
        <f>T124+T301+T323+T376+T407</f>
        <v>2165.5484799999999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4" t="s">
        <v>83</v>
      </c>
      <c r="AT123" s="215" t="s">
        <v>74</v>
      </c>
      <c r="AU123" s="215" t="s">
        <v>75</v>
      </c>
      <c r="AY123" s="214" t="s">
        <v>144</v>
      </c>
      <c r="BK123" s="216">
        <f>BK124+BK301+BK323+BK376+BK407</f>
        <v>0</v>
      </c>
    </row>
    <row r="124" s="12" customFormat="1" ht="22.8" customHeight="1">
      <c r="A124" s="12"/>
      <c r="B124" s="203"/>
      <c r="C124" s="204"/>
      <c r="D124" s="205" t="s">
        <v>74</v>
      </c>
      <c r="E124" s="217" t="s">
        <v>83</v>
      </c>
      <c r="F124" s="217" t="s">
        <v>307</v>
      </c>
      <c r="G124" s="204"/>
      <c r="H124" s="204"/>
      <c r="I124" s="207"/>
      <c r="J124" s="218">
        <f>BK124</f>
        <v>0</v>
      </c>
      <c r="K124" s="204"/>
      <c r="L124" s="209"/>
      <c r="M124" s="210"/>
      <c r="N124" s="211"/>
      <c r="O124" s="211"/>
      <c r="P124" s="212">
        <f>SUM(P125:P300)</f>
        <v>0</v>
      </c>
      <c r="Q124" s="211"/>
      <c r="R124" s="212">
        <f>SUM(R125:R300)</f>
        <v>1212.5795660000001</v>
      </c>
      <c r="S124" s="211"/>
      <c r="T124" s="213">
        <f>SUM(T125:T300)</f>
        <v>2081.4934800000001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4" t="s">
        <v>83</v>
      </c>
      <c r="AT124" s="215" t="s">
        <v>74</v>
      </c>
      <c r="AU124" s="215" t="s">
        <v>83</v>
      </c>
      <c r="AY124" s="214" t="s">
        <v>144</v>
      </c>
      <c r="BK124" s="216">
        <f>SUM(BK125:BK300)</f>
        <v>0</v>
      </c>
    </row>
    <row r="125" s="2" customFormat="1" ht="24.15" customHeight="1">
      <c r="A125" s="39"/>
      <c r="B125" s="40"/>
      <c r="C125" s="219" t="s">
        <v>83</v>
      </c>
      <c r="D125" s="219" t="s">
        <v>147</v>
      </c>
      <c r="E125" s="220" t="s">
        <v>308</v>
      </c>
      <c r="F125" s="221" t="s">
        <v>309</v>
      </c>
      <c r="G125" s="222" t="s">
        <v>279</v>
      </c>
      <c r="H125" s="223">
        <v>4730.6670000000004</v>
      </c>
      <c r="I125" s="224"/>
      <c r="J125" s="225">
        <f>ROUND(I125*H125,2)</f>
        <v>0</v>
      </c>
      <c r="K125" s="221" t="s">
        <v>151</v>
      </c>
      <c r="L125" s="45"/>
      <c r="M125" s="226" t="s">
        <v>1</v>
      </c>
      <c r="N125" s="227" t="s">
        <v>40</v>
      </c>
      <c r="O125" s="92"/>
      <c r="P125" s="228">
        <f>O125*H125</f>
        <v>0</v>
      </c>
      <c r="Q125" s="228">
        <v>0</v>
      </c>
      <c r="R125" s="228">
        <f>Q125*H125</f>
        <v>0</v>
      </c>
      <c r="S125" s="228">
        <v>0.44</v>
      </c>
      <c r="T125" s="229">
        <f>S125*H125</f>
        <v>2081.4934800000001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30" t="s">
        <v>173</v>
      </c>
      <c r="AT125" s="230" t="s">
        <v>147</v>
      </c>
      <c r="AU125" s="230" t="s">
        <v>85</v>
      </c>
      <c r="AY125" s="18" t="s">
        <v>144</v>
      </c>
      <c r="BE125" s="231">
        <f>IF(N125="základní",J125,0)</f>
        <v>0</v>
      </c>
      <c r="BF125" s="231">
        <f>IF(N125="snížená",J125,0)</f>
        <v>0</v>
      </c>
      <c r="BG125" s="231">
        <f>IF(N125="zákl. přenesená",J125,0)</f>
        <v>0</v>
      </c>
      <c r="BH125" s="231">
        <f>IF(N125="sníž. přenesená",J125,0)</f>
        <v>0</v>
      </c>
      <c r="BI125" s="231">
        <f>IF(N125="nulová",J125,0)</f>
        <v>0</v>
      </c>
      <c r="BJ125" s="18" t="s">
        <v>83</v>
      </c>
      <c r="BK125" s="231">
        <f>ROUND(I125*H125,2)</f>
        <v>0</v>
      </c>
      <c r="BL125" s="18" t="s">
        <v>173</v>
      </c>
      <c r="BM125" s="230" t="s">
        <v>310</v>
      </c>
    </row>
    <row r="126" s="2" customFormat="1">
      <c r="A126" s="39"/>
      <c r="B126" s="40"/>
      <c r="C126" s="41"/>
      <c r="D126" s="232" t="s">
        <v>154</v>
      </c>
      <c r="E126" s="41"/>
      <c r="F126" s="233" t="s">
        <v>311</v>
      </c>
      <c r="G126" s="41"/>
      <c r="H126" s="41"/>
      <c r="I126" s="234"/>
      <c r="J126" s="41"/>
      <c r="K126" s="41"/>
      <c r="L126" s="45"/>
      <c r="M126" s="235"/>
      <c r="N126" s="236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154</v>
      </c>
      <c r="AU126" s="18" t="s">
        <v>85</v>
      </c>
    </row>
    <row r="127" s="2" customFormat="1">
      <c r="A127" s="39"/>
      <c r="B127" s="40"/>
      <c r="C127" s="41"/>
      <c r="D127" s="237" t="s">
        <v>155</v>
      </c>
      <c r="E127" s="41"/>
      <c r="F127" s="238" t="s">
        <v>312</v>
      </c>
      <c r="G127" s="41"/>
      <c r="H127" s="41"/>
      <c r="I127" s="234"/>
      <c r="J127" s="41"/>
      <c r="K127" s="41"/>
      <c r="L127" s="45"/>
      <c r="M127" s="235"/>
      <c r="N127" s="236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155</v>
      </c>
      <c r="AU127" s="18" t="s">
        <v>85</v>
      </c>
    </row>
    <row r="128" s="14" customFormat="1">
      <c r="A128" s="14"/>
      <c r="B128" s="249"/>
      <c r="C128" s="250"/>
      <c r="D128" s="232" t="s">
        <v>157</v>
      </c>
      <c r="E128" s="251" t="s">
        <v>281</v>
      </c>
      <c r="F128" s="252" t="s">
        <v>313</v>
      </c>
      <c r="G128" s="250"/>
      <c r="H128" s="253">
        <v>4730.6670000000004</v>
      </c>
      <c r="I128" s="254"/>
      <c r="J128" s="250"/>
      <c r="K128" s="250"/>
      <c r="L128" s="255"/>
      <c r="M128" s="256"/>
      <c r="N128" s="257"/>
      <c r="O128" s="257"/>
      <c r="P128" s="257"/>
      <c r="Q128" s="257"/>
      <c r="R128" s="257"/>
      <c r="S128" s="257"/>
      <c r="T128" s="258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9" t="s">
        <v>157</v>
      </c>
      <c r="AU128" s="259" t="s">
        <v>85</v>
      </c>
      <c r="AV128" s="14" t="s">
        <v>85</v>
      </c>
      <c r="AW128" s="14" t="s">
        <v>32</v>
      </c>
      <c r="AX128" s="14" t="s">
        <v>83</v>
      </c>
      <c r="AY128" s="259" t="s">
        <v>144</v>
      </c>
    </row>
    <row r="129" s="2" customFormat="1" ht="24.15" customHeight="1">
      <c r="A129" s="39"/>
      <c r="B129" s="40"/>
      <c r="C129" s="219" t="s">
        <v>85</v>
      </c>
      <c r="D129" s="219" t="s">
        <v>147</v>
      </c>
      <c r="E129" s="220" t="s">
        <v>314</v>
      </c>
      <c r="F129" s="221" t="s">
        <v>315</v>
      </c>
      <c r="G129" s="222" t="s">
        <v>282</v>
      </c>
      <c r="H129" s="223">
        <v>245.33000000000001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316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317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318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319</v>
      </c>
      <c r="G132" s="250"/>
      <c r="H132" s="253">
        <v>245.33000000000001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75</v>
      </c>
      <c r="AY132" s="259" t="s">
        <v>144</v>
      </c>
    </row>
    <row r="133" s="15" customFormat="1">
      <c r="A133" s="15"/>
      <c r="B133" s="264"/>
      <c r="C133" s="265"/>
      <c r="D133" s="232" t="s">
        <v>157</v>
      </c>
      <c r="E133" s="266" t="s">
        <v>320</v>
      </c>
      <c r="F133" s="267" t="s">
        <v>321</v>
      </c>
      <c r="G133" s="265"/>
      <c r="H133" s="268">
        <v>245.33000000000001</v>
      </c>
      <c r="I133" s="269"/>
      <c r="J133" s="265"/>
      <c r="K133" s="265"/>
      <c r="L133" s="270"/>
      <c r="M133" s="271"/>
      <c r="N133" s="272"/>
      <c r="O133" s="272"/>
      <c r="P133" s="272"/>
      <c r="Q133" s="272"/>
      <c r="R133" s="272"/>
      <c r="S133" s="272"/>
      <c r="T133" s="273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4" t="s">
        <v>157</v>
      </c>
      <c r="AU133" s="274" t="s">
        <v>85</v>
      </c>
      <c r="AV133" s="15" t="s">
        <v>173</v>
      </c>
      <c r="AW133" s="15" t="s">
        <v>32</v>
      </c>
      <c r="AX133" s="15" t="s">
        <v>83</v>
      </c>
      <c r="AY133" s="274" t="s">
        <v>144</v>
      </c>
    </row>
    <row r="134" s="2" customFormat="1" ht="37.8" customHeight="1">
      <c r="A134" s="39"/>
      <c r="B134" s="40"/>
      <c r="C134" s="219" t="s">
        <v>166</v>
      </c>
      <c r="D134" s="219" t="s">
        <v>147</v>
      </c>
      <c r="E134" s="220" t="s">
        <v>322</v>
      </c>
      <c r="F134" s="221" t="s">
        <v>323</v>
      </c>
      <c r="G134" s="222" t="s">
        <v>282</v>
      </c>
      <c r="H134" s="223">
        <v>579.29999999999995</v>
      </c>
      <c r="I134" s="224"/>
      <c r="J134" s="225">
        <f>ROUND(I134*H134,2)</f>
        <v>0</v>
      </c>
      <c r="K134" s="221" t="s">
        <v>151</v>
      </c>
      <c r="L134" s="45"/>
      <c r="M134" s="226" t="s">
        <v>1</v>
      </c>
      <c r="N134" s="227" t="s">
        <v>40</v>
      </c>
      <c r="O134" s="92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0" t="s">
        <v>173</v>
      </c>
      <c r="AT134" s="230" t="s">
        <v>147</v>
      </c>
      <c r="AU134" s="230" t="s">
        <v>85</v>
      </c>
      <c r="AY134" s="18" t="s">
        <v>144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8" t="s">
        <v>83</v>
      </c>
      <c r="BK134" s="231">
        <f>ROUND(I134*H134,2)</f>
        <v>0</v>
      </c>
      <c r="BL134" s="18" t="s">
        <v>173</v>
      </c>
      <c r="BM134" s="230" t="s">
        <v>324</v>
      </c>
    </row>
    <row r="135" s="2" customFormat="1">
      <c r="A135" s="39"/>
      <c r="B135" s="40"/>
      <c r="C135" s="41"/>
      <c r="D135" s="232" t="s">
        <v>154</v>
      </c>
      <c r="E135" s="41"/>
      <c r="F135" s="233" t="s">
        <v>325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154</v>
      </c>
      <c r="AU135" s="18" t="s">
        <v>85</v>
      </c>
    </row>
    <row r="136" s="2" customFormat="1">
      <c r="A136" s="39"/>
      <c r="B136" s="40"/>
      <c r="C136" s="41"/>
      <c r="D136" s="237" t="s">
        <v>155</v>
      </c>
      <c r="E136" s="41"/>
      <c r="F136" s="238" t="s">
        <v>326</v>
      </c>
      <c r="G136" s="41"/>
      <c r="H136" s="41"/>
      <c r="I136" s="234"/>
      <c r="J136" s="41"/>
      <c r="K136" s="41"/>
      <c r="L136" s="45"/>
      <c r="M136" s="235"/>
      <c r="N136" s="236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155</v>
      </c>
      <c r="AU136" s="18" t="s">
        <v>85</v>
      </c>
    </row>
    <row r="137" s="14" customFormat="1">
      <c r="A137" s="14"/>
      <c r="B137" s="249"/>
      <c r="C137" s="250"/>
      <c r="D137" s="232" t="s">
        <v>157</v>
      </c>
      <c r="E137" s="251" t="s">
        <v>1</v>
      </c>
      <c r="F137" s="252" t="s">
        <v>327</v>
      </c>
      <c r="G137" s="250"/>
      <c r="H137" s="253">
        <v>579.29999999999995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157</v>
      </c>
      <c r="AU137" s="259" t="s">
        <v>85</v>
      </c>
      <c r="AV137" s="14" t="s">
        <v>85</v>
      </c>
      <c r="AW137" s="14" t="s">
        <v>32</v>
      </c>
      <c r="AX137" s="14" t="s">
        <v>75</v>
      </c>
      <c r="AY137" s="259" t="s">
        <v>144</v>
      </c>
    </row>
    <row r="138" s="16" customFormat="1">
      <c r="A138" s="16"/>
      <c r="B138" s="275"/>
      <c r="C138" s="276"/>
      <c r="D138" s="232" t="s">
        <v>157</v>
      </c>
      <c r="E138" s="277" t="s">
        <v>284</v>
      </c>
      <c r="F138" s="278" t="s">
        <v>328</v>
      </c>
      <c r="G138" s="276"/>
      <c r="H138" s="279">
        <v>579.29999999999995</v>
      </c>
      <c r="I138" s="280"/>
      <c r="J138" s="276"/>
      <c r="K138" s="276"/>
      <c r="L138" s="281"/>
      <c r="M138" s="282"/>
      <c r="N138" s="283"/>
      <c r="O138" s="283"/>
      <c r="P138" s="283"/>
      <c r="Q138" s="283"/>
      <c r="R138" s="283"/>
      <c r="S138" s="283"/>
      <c r="T138" s="284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T138" s="285" t="s">
        <v>157</v>
      </c>
      <c r="AU138" s="285" t="s">
        <v>85</v>
      </c>
      <c r="AV138" s="16" t="s">
        <v>166</v>
      </c>
      <c r="AW138" s="16" t="s">
        <v>32</v>
      </c>
      <c r="AX138" s="16" t="s">
        <v>75</v>
      </c>
      <c r="AY138" s="285" t="s">
        <v>144</v>
      </c>
    </row>
    <row r="139" s="15" customFormat="1">
      <c r="A139" s="15"/>
      <c r="B139" s="264"/>
      <c r="C139" s="265"/>
      <c r="D139" s="232" t="s">
        <v>157</v>
      </c>
      <c r="E139" s="266" t="s">
        <v>1</v>
      </c>
      <c r="F139" s="267" t="s">
        <v>321</v>
      </c>
      <c r="G139" s="265"/>
      <c r="H139" s="268">
        <v>579.29999999999995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157</v>
      </c>
      <c r="AU139" s="274" t="s">
        <v>85</v>
      </c>
      <c r="AV139" s="15" t="s">
        <v>173</v>
      </c>
      <c r="AW139" s="15" t="s">
        <v>32</v>
      </c>
      <c r="AX139" s="15" t="s">
        <v>83</v>
      </c>
      <c r="AY139" s="274" t="s">
        <v>144</v>
      </c>
    </row>
    <row r="140" s="2" customFormat="1" ht="33" customHeight="1">
      <c r="A140" s="39"/>
      <c r="B140" s="40"/>
      <c r="C140" s="219" t="s">
        <v>173</v>
      </c>
      <c r="D140" s="219" t="s">
        <v>147</v>
      </c>
      <c r="E140" s="220" t="s">
        <v>329</v>
      </c>
      <c r="F140" s="221" t="s">
        <v>330</v>
      </c>
      <c r="G140" s="222" t="s">
        <v>282</v>
      </c>
      <c r="H140" s="223">
        <v>540.44299999999998</v>
      </c>
      <c r="I140" s="224"/>
      <c r="J140" s="225">
        <f>ROUND(I140*H140,2)</f>
        <v>0</v>
      </c>
      <c r="K140" s="221" t="s">
        <v>151</v>
      </c>
      <c r="L140" s="45"/>
      <c r="M140" s="226" t="s">
        <v>1</v>
      </c>
      <c r="N140" s="227" t="s">
        <v>40</v>
      </c>
      <c r="O140" s="92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0" t="s">
        <v>173</v>
      </c>
      <c r="AT140" s="230" t="s">
        <v>147</v>
      </c>
      <c r="AU140" s="230" t="s">
        <v>85</v>
      </c>
      <c r="AY140" s="18" t="s">
        <v>144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8" t="s">
        <v>83</v>
      </c>
      <c r="BK140" s="231">
        <f>ROUND(I140*H140,2)</f>
        <v>0</v>
      </c>
      <c r="BL140" s="18" t="s">
        <v>173</v>
      </c>
      <c r="BM140" s="230" t="s">
        <v>331</v>
      </c>
    </row>
    <row r="141" s="2" customFormat="1">
      <c r="A141" s="39"/>
      <c r="B141" s="40"/>
      <c r="C141" s="41"/>
      <c r="D141" s="232" t="s">
        <v>154</v>
      </c>
      <c r="E141" s="41"/>
      <c r="F141" s="233" t="s">
        <v>332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154</v>
      </c>
      <c r="AU141" s="18" t="s">
        <v>85</v>
      </c>
    </row>
    <row r="142" s="2" customFormat="1">
      <c r="A142" s="39"/>
      <c r="B142" s="40"/>
      <c r="C142" s="41"/>
      <c r="D142" s="237" t="s">
        <v>155</v>
      </c>
      <c r="E142" s="41"/>
      <c r="F142" s="238" t="s">
        <v>333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155</v>
      </c>
      <c r="AU142" s="18" t="s">
        <v>85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334</v>
      </c>
      <c r="G143" s="250"/>
      <c r="H143" s="253">
        <v>42.204000000000001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75</v>
      </c>
      <c r="AY143" s="259" t="s">
        <v>144</v>
      </c>
    </row>
    <row r="144" s="14" customFormat="1">
      <c r="A144" s="14"/>
      <c r="B144" s="249"/>
      <c r="C144" s="250"/>
      <c r="D144" s="232" t="s">
        <v>157</v>
      </c>
      <c r="E144" s="251" t="s">
        <v>1</v>
      </c>
      <c r="F144" s="252" t="s">
        <v>335</v>
      </c>
      <c r="G144" s="250"/>
      <c r="H144" s="253">
        <v>38.643999999999998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32</v>
      </c>
      <c r="AX144" s="14" t="s">
        <v>75</v>
      </c>
      <c r="AY144" s="259" t="s">
        <v>144</v>
      </c>
    </row>
    <row r="145" s="14" customFormat="1">
      <c r="A145" s="14"/>
      <c r="B145" s="249"/>
      <c r="C145" s="250"/>
      <c r="D145" s="232" t="s">
        <v>157</v>
      </c>
      <c r="E145" s="251" t="s">
        <v>1</v>
      </c>
      <c r="F145" s="252" t="s">
        <v>336</v>
      </c>
      <c r="G145" s="250"/>
      <c r="H145" s="253">
        <v>87.793999999999997</v>
      </c>
      <c r="I145" s="254"/>
      <c r="J145" s="250"/>
      <c r="K145" s="250"/>
      <c r="L145" s="255"/>
      <c r="M145" s="256"/>
      <c r="N145" s="257"/>
      <c r="O145" s="257"/>
      <c r="P145" s="257"/>
      <c r="Q145" s="257"/>
      <c r="R145" s="257"/>
      <c r="S145" s="257"/>
      <c r="T145" s="258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9" t="s">
        <v>157</v>
      </c>
      <c r="AU145" s="259" t="s">
        <v>85</v>
      </c>
      <c r="AV145" s="14" t="s">
        <v>85</v>
      </c>
      <c r="AW145" s="14" t="s">
        <v>32</v>
      </c>
      <c r="AX145" s="14" t="s">
        <v>75</v>
      </c>
      <c r="AY145" s="259" t="s">
        <v>144</v>
      </c>
    </row>
    <row r="146" s="14" customFormat="1">
      <c r="A146" s="14"/>
      <c r="B146" s="249"/>
      <c r="C146" s="250"/>
      <c r="D146" s="232" t="s">
        <v>157</v>
      </c>
      <c r="E146" s="251" t="s">
        <v>1</v>
      </c>
      <c r="F146" s="252" t="s">
        <v>337</v>
      </c>
      <c r="G146" s="250"/>
      <c r="H146" s="253">
        <v>113.26600000000001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157</v>
      </c>
      <c r="AU146" s="259" t="s">
        <v>85</v>
      </c>
      <c r="AV146" s="14" t="s">
        <v>85</v>
      </c>
      <c r="AW146" s="14" t="s">
        <v>32</v>
      </c>
      <c r="AX146" s="14" t="s">
        <v>75</v>
      </c>
      <c r="AY146" s="259" t="s">
        <v>144</v>
      </c>
    </row>
    <row r="147" s="14" customFormat="1">
      <c r="A147" s="14"/>
      <c r="B147" s="249"/>
      <c r="C147" s="250"/>
      <c r="D147" s="232" t="s">
        <v>157</v>
      </c>
      <c r="E147" s="251" t="s">
        <v>1</v>
      </c>
      <c r="F147" s="252" t="s">
        <v>338</v>
      </c>
      <c r="G147" s="250"/>
      <c r="H147" s="253">
        <v>259.97500000000002</v>
      </c>
      <c r="I147" s="254"/>
      <c r="J147" s="250"/>
      <c r="K147" s="250"/>
      <c r="L147" s="255"/>
      <c r="M147" s="256"/>
      <c r="N147" s="257"/>
      <c r="O147" s="257"/>
      <c r="P147" s="257"/>
      <c r="Q147" s="257"/>
      <c r="R147" s="257"/>
      <c r="S147" s="257"/>
      <c r="T147" s="258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9" t="s">
        <v>157</v>
      </c>
      <c r="AU147" s="259" t="s">
        <v>85</v>
      </c>
      <c r="AV147" s="14" t="s">
        <v>85</v>
      </c>
      <c r="AW147" s="14" t="s">
        <v>32</v>
      </c>
      <c r="AX147" s="14" t="s">
        <v>75</v>
      </c>
      <c r="AY147" s="259" t="s">
        <v>144</v>
      </c>
    </row>
    <row r="148" s="14" customFormat="1">
      <c r="A148" s="14"/>
      <c r="B148" s="249"/>
      <c r="C148" s="250"/>
      <c r="D148" s="232" t="s">
        <v>157</v>
      </c>
      <c r="E148" s="251" t="s">
        <v>1</v>
      </c>
      <c r="F148" s="252" t="s">
        <v>339</v>
      </c>
      <c r="G148" s="250"/>
      <c r="H148" s="253">
        <v>-1.44</v>
      </c>
      <c r="I148" s="254"/>
      <c r="J148" s="250"/>
      <c r="K148" s="250"/>
      <c r="L148" s="255"/>
      <c r="M148" s="256"/>
      <c r="N148" s="257"/>
      <c r="O148" s="257"/>
      <c r="P148" s="257"/>
      <c r="Q148" s="257"/>
      <c r="R148" s="257"/>
      <c r="S148" s="257"/>
      <c r="T148" s="258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9" t="s">
        <v>157</v>
      </c>
      <c r="AU148" s="259" t="s">
        <v>85</v>
      </c>
      <c r="AV148" s="14" t="s">
        <v>85</v>
      </c>
      <c r="AW148" s="14" t="s">
        <v>32</v>
      </c>
      <c r="AX148" s="14" t="s">
        <v>75</v>
      </c>
      <c r="AY148" s="259" t="s">
        <v>144</v>
      </c>
    </row>
    <row r="149" s="15" customFormat="1">
      <c r="A149" s="15"/>
      <c r="B149" s="264"/>
      <c r="C149" s="265"/>
      <c r="D149" s="232" t="s">
        <v>157</v>
      </c>
      <c r="E149" s="266" t="s">
        <v>288</v>
      </c>
      <c r="F149" s="267" t="s">
        <v>321</v>
      </c>
      <c r="G149" s="265"/>
      <c r="H149" s="268">
        <v>540.44299999999998</v>
      </c>
      <c r="I149" s="269"/>
      <c r="J149" s="265"/>
      <c r="K149" s="265"/>
      <c r="L149" s="270"/>
      <c r="M149" s="271"/>
      <c r="N149" s="272"/>
      <c r="O149" s="272"/>
      <c r="P149" s="272"/>
      <c r="Q149" s="272"/>
      <c r="R149" s="272"/>
      <c r="S149" s="272"/>
      <c r="T149" s="273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74" t="s">
        <v>157</v>
      </c>
      <c r="AU149" s="274" t="s">
        <v>85</v>
      </c>
      <c r="AV149" s="15" t="s">
        <v>173</v>
      </c>
      <c r="AW149" s="15" t="s">
        <v>32</v>
      </c>
      <c r="AX149" s="15" t="s">
        <v>83</v>
      </c>
      <c r="AY149" s="274" t="s">
        <v>144</v>
      </c>
    </row>
    <row r="150" s="2" customFormat="1" ht="33" customHeight="1">
      <c r="A150" s="39"/>
      <c r="B150" s="40"/>
      <c r="C150" s="219" t="s">
        <v>143</v>
      </c>
      <c r="D150" s="219" t="s">
        <v>147</v>
      </c>
      <c r="E150" s="220" t="s">
        <v>340</v>
      </c>
      <c r="F150" s="221" t="s">
        <v>341</v>
      </c>
      <c r="G150" s="222" t="s">
        <v>282</v>
      </c>
      <c r="H150" s="223">
        <v>161.46000000000001</v>
      </c>
      <c r="I150" s="224"/>
      <c r="J150" s="225">
        <f>ROUND(I150*H150,2)</f>
        <v>0</v>
      </c>
      <c r="K150" s="221" t="s">
        <v>151</v>
      </c>
      <c r="L150" s="45"/>
      <c r="M150" s="226" t="s">
        <v>1</v>
      </c>
      <c r="N150" s="227" t="s">
        <v>40</v>
      </c>
      <c r="O150" s="92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0" t="s">
        <v>173</v>
      </c>
      <c r="AT150" s="230" t="s">
        <v>147</v>
      </c>
      <c r="AU150" s="230" t="s">
        <v>85</v>
      </c>
      <c r="AY150" s="18" t="s">
        <v>144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8" t="s">
        <v>83</v>
      </c>
      <c r="BK150" s="231">
        <f>ROUND(I150*H150,2)</f>
        <v>0</v>
      </c>
      <c r="BL150" s="18" t="s">
        <v>173</v>
      </c>
      <c r="BM150" s="230" t="s">
        <v>342</v>
      </c>
    </row>
    <row r="151" s="2" customFormat="1">
      <c r="A151" s="39"/>
      <c r="B151" s="40"/>
      <c r="C151" s="41"/>
      <c r="D151" s="232" t="s">
        <v>154</v>
      </c>
      <c r="E151" s="41"/>
      <c r="F151" s="233" t="s">
        <v>343</v>
      </c>
      <c r="G151" s="41"/>
      <c r="H151" s="41"/>
      <c r="I151" s="234"/>
      <c r="J151" s="41"/>
      <c r="K151" s="41"/>
      <c r="L151" s="45"/>
      <c r="M151" s="235"/>
      <c r="N151" s="236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154</v>
      </c>
      <c r="AU151" s="18" t="s">
        <v>85</v>
      </c>
    </row>
    <row r="152" s="2" customFormat="1">
      <c r="A152" s="39"/>
      <c r="B152" s="40"/>
      <c r="C152" s="41"/>
      <c r="D152" s="237" t="s">
        <v>155</v>
      </c>
      <c r="E152" s="41"/>
      <c r="F152" s="238" t="s">
        <v>344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155</v>
      </c>
      <c r="AU152" s="18" t="s">
        <v>85</v>
      </c>
    </row>
    <row r="153" s="13" customFormat="1">
      <c r="A153" s="13"/>
      <c r="B153" s="239"/>
      <c r="C153" s="240"/>
      <c r="D153" s="232" t="s">
        <v>157</v>
      </c>
      <c r="E153" s="241" t="s">
        <v>1</v>
      </c>
      <c r="F153" s="242" t="s">
        <v>345</v>
      </c>
      <c r="G153" s="240"/>
      <c r="H153" s="241" t="s">
        <v>1</v>
      </c>
      <c r="I153" s="243"/>
      <c r="J153" s="240"/>
      <c r="K153" s="240"/>
      <c r="L153" s="244"/>
      <c r="M153" s="245"/>
      <c r="N153" s="246"/>
      <c r="O153" s="246"/>
      <c r="P153" s="246"/>
      <c r="Q153" s="246"/>
      <c r="R153" s="246"/>
      <c r="S153" s="246"/>
      <c r="T153" s="247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8" t="s">
        <v>157</v>
      </c>
      <c r="AU153" s="248" t="s">
        <v>85</v>
      </c>
      <c r="AV153" s="13" t="s">
        <v>83</v>
      </c>
      <c r="AW153" s="13" t="s">
        <v>32</v>
      </c>
      <c r="AX153" s="13" t="s">
        <v>75</v>
      </c>
      <c r="AY153" s="248" t="s">
        <v>144</v>
      </c>
    </row>
    <row r="154" s="14" customFormat="1">
      <c r="A154" s="14"/>
      <c r="B154" s="249"/>
      <c r="C154" s="250"/>
      <c r="D154" s="232" t="s">
        <v>157</v>
      </c>
      <c r="E154" s="251" t="s">
        <v>286</v>
      </c>
      <c r="F154" s="252" t="s">
        <v>346</v>
      </c>
      <c r="G154" s="250"/>
      <c r="H154" s="253">
        <v>161.46000000000001</v>
      </c>
      <c r="I154" s="254"/>
      <c r="J154" s="250"/>
      <c r="K154" s="250"/>
      <c r="L154" s="255"/>
      <c r="M154" s="256"/>
      <c r="N154" s="257"/>
      <c r="O154" s="257"/>
      <c r="P154" s="257"/>
      <c r="Q154" s="257"/>
      <c r="R154" s="257"/>
      <c r="S154" s="257"/>
      <c r="T154" s="258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59" t="s">
        <v>157</v>
      </c>
      <c r="AU154" s="259" t="s">
        <v>85</v>
      </c>
      <c r="AV154" s="14" t="s">
        <v>85</v>
      </c>
      <c r="AW154" s="14" t="s">
        <v>32</v>
      </c>
      <c r="AX154" s="14" t="s">
        <v>83</v>
      </c>
      <c r="AY154" s="259" t="s">
        <v>144</v>
      </c>
    </row>
    <row r="155" s="2" customFormat="1" ht="24.15" customHeight="1">
      <c r="A155" s="39"/>
      <c r="B155" s="40"/>
      <c r="C155" s="219" t="s">
        <v>185</v>
      </c>
      <c r="D155" s="219" t="s">
        <v>147</v>
      </c>
      <c r="E155" s="220" t="s">
        <v>347</v>
      </c>
      <c r="F155" s="221" t="s">
        <v>348</v>
      </c>
      <c r="G155" s="222" t="s">
        <v>279</v>
      </c>
      <c r="H155" s="223">
        <v>358.80000000000001</v>
      </c>
      <c r="I155" s="224"/>
      <c r="J155" s="225">
        <f>ROUND(I155*H155,2)</f>
        <v>0</v>
      </c>
      <c r="K155" s="221" t="s">
        <v>151</v>
      </c>
      <c r="L155" s="45"/>
      <c r="M155" s="226" t="s">
        <v>1</v>
      </c>
      <c r="N155" s="227" t="s">
        <v>40</v>
      </c>
      <c r="O155" s="92"/>
      <c r="P155" s="228">
        <f>O155*H155</f>
        <v>0</v>
      </c>
      <c r="Q155" s="228">
        <v>0.00084999999999999995</v>
      </c>
      <c r="R155" s="228">
        <f>Q155*H155</f>
        <v>0.30497999999999997</v>
      </c>
      <c r="S155" s="228">
        <v>0</v>
      </c>
      <c r="T155" s="22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0" t="s">
        <v>173</v>
      </c>
      <c r="AT155" s="230" t="s">
        <v>147</v>
      </c>
      <c r="AU155" s="230" t="s">
        <v>85</v>
      </c>
      <c r="AY155" s="18" t="s">
        <v>144</v>
      </c>
      <c r="BE155" s="231">
        <f>IF(N155="základní",J155,0)</f>
        <v>0</v>
      </c>
      <c r="BF155" s="231">
        <f>IF(N155="snížená",J155,0)</f>
        <v>0</v>
      </c>
      <c r="BG155" s="231">
        <f>IF(N155="zákl. přenesená",J155,0)</f>
        <v>0</v>
      </c>
      <c r="BH155" s="231">
        <f>IF(N155="sníž. přenesená",J155,0)</f>
        <v>0</v>
      </c>
      <c r="BI155" s="231">
        <f>IF(N155="nulová",J155,0)</f>
        <v>0</v>
      </c>
      <c r="BJ155" s="18" t="s">
        <v>83</v>
      </c>
      <c r="BK155" s="231">
        <f>ROUND(I155*H155,2)</f>
        <v>0</v>
      </c>
      <c r="BL155" s="18" t="s">
        <v>173</v>
      </c>
      <c r="BM155" s="230" t="s">
        <v>349</v>
      </c>
    </row>
    <row r="156" s="2" customFormat="1">
      <c r="A156" s="39"/>
      <c r="B156" s="40"/>
      <c r="C156" s="41"/>
      <c r="D156" s="232" t="s">
        <v>154</v>
      </c>
      <c r="E156" s="41"/>
      <c r="F156" s="233" t="s">
        <v>350</v>
      </c>
      <c r="G156" s="41"/>
      <c r="H156" s="41"/>
      <c r="I156" s="234"/>
      <c r="J156" s="41"/>
      <c r="K156" s="41"/>
      <c r="L156" s="45"/>
      <c r="M156" s="235"/>
      <c r="N156" s="236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154</v>
      </c>
      <c r="AU156" s="18" t="s">
        <v>85</v>
      </c>
    </row>
    <row r="157" s="2" customFormat="1">
      <c r="A157" s="39"/>
      <c r="B157" s="40"/>
      <c r="C157" s="41"/>
      <c r="D157" s="237" t="s">
        <v>155</v>
      </c>
      <c r="E157" s="41"/>
      <c r="F157" s="238" t="s">
        <v>351</v>
      </c>
      <c r="G157" s="41"/>
      <c r="H157" s="41"/>
      <c r="I157" s="234"/>
      <c r="J157" s="41"/>
      <c r="K157" s="41"/>
      <c r="L157" s="45"/>
      <c r="M157" s="235"/>
      <c r="N157" s="236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155</v>
      </c>
      <c r="AU157" s="18" t="s">
        <v>85</v>
      </c>
    </row>
    <row r="158" s="13" customFormat="1">
      <c r="A158" s="13"/>
      <c r="B158" s="239"/>
      <c r="C158" s="240"/>
      <c r="D158" s="232" t="s">
        <v>157</v>
      </c>
      <c r="E158" s="241" t="s">
        <v>1</v>
      </c>
      <c r="F158" s="242" t="s">
        <v>345</v>
      </c>
      <c r="G158" s="240"/>
      <c r="H158" s="241" t="s">
        <v>1</v>
      </c>
      <c r="I158" s="243"/>
      <c r="J158" s="240"/>
      <c r="K158" s="240"/>
      <c r="L158" s="244"/>
      <c r="M158" s="245"/>
      <c r="N158" s="246"/>
      <c r="O158" s="246"/>
      <c r="P158" s="246"/>
      <c r="Q158" s="246"/>
      <c r="R158" s="246"/>
      <c r="S158" s="246"/>
      <c r="T158" s="247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8" t="s">
        <v>157</v>
      </c>
      <c r="AU158" s="248" t="s">
        <v>85</v>
      </c>
      <c r="AV158" s="13" t="s">
        <v>83</v>
      </c>
      <c r="AW158" s="13" t="s">
        <v>32</v>
      </c>
      <c r="AX158" s="13" t="s">
        <v>75</v>
      </c>
      <c r="AY158" s="248" t="s">
        <v>144</v>
      </c>
    </row>
    <row r="159" s="14" customFormat="1">
      <c r="A159" s="14"/>
      <c r="B159" s="249"/>
      <c r="C159" s="250"/>
      <c r="D159" s="232" t="s">
        <v>157</v>
      </c>
      <c r="E159" s="251" t="s">
        <v>1</v>
      </c>
      <c r="F159" s="252" t="s">
        <v>352</v>
      </c>
      <c r="G159" s="250"/>
      <c r="H159" s="253">
        <v>358.80000000000001</v>
      </c>
      <c r="I159" s="254"/>
      <c r="J159" s="250"/>
      <c r="K159" s="250"/>
      <c r="L159" s="255"/>
      <c r="M159" s="256"/>
      <c r="N159" s="257"/>
      <c r="O159" s="257"/>
      <c r="P159" s="257"/>
      <c r="Q159" s="257"/>
      <c r="R159" s="257"/>
      <c r="S159" s="257"/>
      <c r="T159" s="258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9" t="s">
        <v>157</v>
      </c>
      <c r="AU159" s="259" t="s">
        <v>85</v>
      </c>
      <c r="AV159" s="14" t="s">
        <v>85</v>
      </c>
      <c r="AW159" s="14" t="s">
        <v>32</v>
      </c>
      <c r="AX159" s="14" t="s">
        <v>83</v>
      </c>
      <c r="AY159" s="259" t="s">
        <v>144</v>
      </c>
    </row>
    <row r="160" s="2" customFormat="1" ht="24.15" customHeight="1">
      <c r="A160" s="39"/>
      <c r="B160" s="40"/>
      <c r="C160" s="219" t="s">
        <v>200</v>
      </c>
      <c r="D160" s="219" t="s">
        <v>147</v>
      </c>
      <c r="E160" s="220" t="s">
        <v>353</v>
      </c>
      <c r="F160" s="221" t="s">
        <v>354</v>
      </c>
      <c r="G160" s="222" t="s">
        <v>279</v>
      </c>
      <c r="H160" s="223">
        <v>358.80000000000001</v>
      </c>
      <c r="I160" s="224"/>
      <c r="J160" s="225">
        <f>ROUND(I160*H160,2)</f>
        <v>0</v>
      </c>
      <c r="K160" s="221" t="s">
        <v>151</v>
      </c>
      <c r="L160" s="45"/>
      <c r="M160" s="226" t="s">
        <v>1</v>
      </c>
      <c r="N160" s="227" t="s">
        <v>40</v>
      </c>
      <c r="O160" s="92"/>
      <c r="P160" s="228">
        <f>O160*H160</f>
        <v>0</v>
      </c>
      <c r="Q160" s="228">
        <v>0</v>
      </c>
      <c r="R160" s="228">
        <f>Q160*H160</f>
        <v>0</v>
      </c>
      <c r="S160" s="228">
        <v>0</v>
      </c>
      <c r="T160" s="22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0" t="s">
        <v>173</v>
      </c>
      <c r="AT160" s="230" t="s">
        <v>147</v>
      </c>
      <c r="AU160" s="230" t="s">
        <v>85</v>
      </c>
      <c r="AY160" s="18" t="s">
        <v>144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8" t="s">
        <v>83</v>
      </c>
      <c r="BK160" s="231">
        <f>ROUND(I160*H160,2)</f>
        <v>0</v>
      </c>
      <c r="BL160" s="18" t="s">
        <v>173</v>
      </c>
      <c r="BM160" s="230" t="s">
        <v>355</v>
      </c>
    </row>
    <row r="161" s="2" customFormat="1">
      <c r="A161" s="39"/>
      <c r="B161" s="40"/>
      <c r="C161" s="41"/>
      <c r="D161" s="232" t="s">
        <v>154</v>
      </c>
      <c r="E161" s="41"/>
      <c r="F161" s="233" t="s">
        <v>356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154</v>
      </c>
      <c r="AU161" s="18" t="s">
        <v>85</v>
      </c>
    </row>
    <row r="162" s="2" customFormat="1">
      <c r="A162" s="39"/>
      <c r="B162" s="40"/>
      <c r="C162" s="41"/>
      <c r="D162" s="237" t="s">
        <v>155</v>
      </c>
      <c r="E162" s="41"/>
      <c r="F162" s="238" t="s">
        <v>357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155</v>
      </c>
      <c r="AU162" s="18" t="s">
        <v>85</v>
      </c>
    </row>
    <row r="163" s="2" customFormat="1" ht="37.8" customHeight="1">
      <c r="A163" s="39"/>
      <c r="B163" s="40"/>
      <c r="C163" s="219" t="s">
        <v>214</v>
      </c>
      <c r="D163" s="219" t="s">
        <v>147</v>
      </c>
      <c r="E163" s="220" t="s">
        <v>358</v>
      </c>
      <c r="F163" s="221" t="s">
        <v>359</v>
      </c>
      <c r="G163" s="222" t="s">
        <v>282</v>
      </c>
      <c r="H163" s="223">
        <v>245.33000000000001</v>
      </c>
      <c r="I163" s="224"/>
      <c r="J163" s="225">
        <f>ROUND(I163*H163,2)</f>
        <v>0</v>
      </c>
      <c r="K163" s="221" t="s">
        <v>151</v>
      </c>
      <c r="L163" s="45"/>
      <c r="M163" s="226" t="s">
        <v>1</v>
      </c>
      <c r="N163" s="227" t="s">
        <v>40</v>
      </c>
      <c r="O163" s="92"/>
      <c r="P163" s="228">
        <f>O163*H163</f>
        <v>0</v>
      </c>
      <c r="Q163" s="228">
        <v>0</v>
      </c>
      <c r="R163" s="228">
        <f>Q163*H163</f>
        <v>0</v>
      </c>
      <c r="S163" s="228">
        <v>0</v>
      </c>
      <c r="T163" s="22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0" t="s">
        <v>173</v>
      </c>
      <c r="AT163" s="230" t="s">
        <v>147</v>
      </c>
      <c r="AU163" s="230" t="s">
        <v>85</v>
      </c>
      <c r="AY163" s="18" t="s">
        <v>144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8" t="s">
        <v>83</v>
      </c>
      <c r="BK163" s="231">
        <f>ROUND(I163*H163,2)</f>
        <v>0</v>
      </c>
      <c r="BL163" s="18" t="s">
        <v>173</v>
      </c>
      <c r="BM163" s="230" t="s">
        <v>360</v>
      </c>
    </row>
    <row r="164" s="2" customFormat="1">
      <c r="A164" s="39"/>
      <c r="B164" s="40"/>
      <c r="C164" s="41"/>
      <c r="D164" s="232" t="s">
        <v>154</v>
      </c>
      <c r="E164" s="41"/>
      <c r="F164" s="233" t="s">
        <v>361</v>
      </c>
      <c r="G164" s="41"/>
      <c r="H164" s="41"/>
      <c r="I164" s="234"/>
      <c r="J164" s="41"/>
      <c r="K164" s="41"/>
      <c r="L164" s="45"/>
      <c r="M164" s="235"/>
      <c r="N164" s="236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154</v>
      </c>
      <c r="AU164" s="18" t="s">
        <v>85</v>
      </c>
    </row>
    <row r="165" s="2" customFormat="1">
      <c r="A165" s="39"/>
      <c r="B165" s="40"/>
      <c r="C165" s="41"/>
      <c r="D165" s="237" t="s">
        <v>155</v>
      </c>
      <c r="E165" s="41"/>
      <c r="F165" s="238" t="s">
        <v>362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155</v>
      </c>
      <c r="AU165" s="18" t="s">
        <v>85</v>
      </c>
    </row>
    <row r="166" s="14" customFormat="1">
      <c r="A166" s="14"/>
      <c r="B166" s="249"/>
      <c r="C166" s="250"/>
      <c r="D166" s="232" t="s">
        <v>157</v>
      </c>
      <c r="E166" s="251" t="s">
        <v>1</v>
      </c>
      <c r="F166" s="252" t="s">
        <v>319</v>
      </c>
      <c r="G166" s="250"/>
      <c r="H166" s="253">
        <v>245.33000000000001</v>
      </c>
      <c r="I166" s="254"/>
      <c r="J166" s="250"/>
      <c r="K166" s="250"/>
      <c r="L166" s="255"/>
      <c r="M166" s="256"/>
      <c r="N166" s="257"/>
      <c r="O166" s="257"/>
      <c r="P166" s="257"/>
      <c r="Q166" s="257"/>
      <c r="R166" s="257"/>
      <c r="S166" s="257"/>
      <c r="T166" s="258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9" t="s">
        <v>157</v>
      </c>
      <c r="AU166" s="259" t="s">
        <v>85</v>
      </c>
      <c r="AV166" s="14" t="s">
        <v>85</v>
      </c>
      <c r="AW166" s="14" t="s">
        <v>32</v>
      </c>
      <c r="AX166" s="14" t="s">
        <v>75</v>
      </c>
      <c r="AY166" s="259" t="s">
        <v>144</v>
      </c>
    </row>
    <row r="167" s="15" customFormat="1">
      <c r="A167" s="15"/>
      <c r="B167" s="264"/>
      <c r="C167" s="265"/>
      <c r="D167" s="232" t="s">
        <v>157</v>
      </c>
      <c r="E167" s="266" t="s">
        <v>1</v>
      </c>
      <c r="F167" s="267" t="s">
        <v>321</v>
      </c>
      <c r="G167" s="265"/>
      <c r="H167" s="268">
        <v>245.33000000000001</v>
      </c>
      <c r="I167" s="269"/>
      <c r="J167" s="265"/>
      <c r="K167" s="265"/>
      <c r="L167" s="270"/>
      <c r="M167" s="271"/>
      <c r="N167" s="272"/>
      <c r="O167" s="272"/>
      <c r="P167" s="272"/>
      <c r="Q167" s="272"/>
      <c r="R167" s="272"/>
      <c r="S167" s="272"/>
      <c r="T167" s="273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T167" s="274" t="s">
        <v>157</v>
      </c>
      <c r="AU167" s="274" t="s">
        <v>85</v>
      </c>
      <c r="AV167" s="15" t="s">
        <v>173</v>
      </c>
      <c r="AW167" s="15" t="s">
        <v>32</v>
      </c>
      <c r="AX167" s="15" t="s">
        <v>83</v>
      </c>
      <c r="AY167" s="274" t="s">
        <v>144</v>
      </c>
    </row>
    <row r="168" s="2" customFormat="1" ht="37.8" customHeight="1">
      <c r="A168" s="39"/>
      <c r="B168" s="40"/>
      <c r="C168" s="219" t="s">
        <v>223</v>
      </c>
      <c r="D168" s="219" t="s">
        <v>147</v>
      </c>
      <c r="E168" s="220" t="s">
        <v>363</v>
      </c>
      <c r="F168" s="221" t="s">
        <v>364</v>
      </c>
      <c r="G168" s="222" t="s">
        <v>282</v>
      </c>
      <c r="H168" s="223">
        <v>276.69799999999998</v>
      </c>
      <c r="I168" s="224"/>
      <c r="J168" s="225">
        <f>ROUND(I168*H168,2)</f>
        <v>0</v>
      </c>
      <c r="K168" s="221" t="s">
        <v>151</v>
      </c>
      <c r="L168" s="45"/>
      <c r="M168" s="226" t="s">
        <v>1</v>
      </c>
      <c r="N168" s="227" t="s">
        <v>40</v>
      </c>
      <c r="O168" s="92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173</v>
      </c>
      <c r="AT168" s="230" t="s">
        <v>147</v>
      </c>
      <c r="AU168" s="230" t="s">
        <v>85</v>
      </c>
      <c r="AY168" s="18" t="s">
        <v>144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83</v>
      </c>
      <c r="BK168" s="231">
        <f>ROUND(I168*H168,2)</f>
        <v>0</v>
      </c>
      <c r="BL168" s="18" t="s">
        <v>173</v>
      </c>
      <c r="BM168" s="230" t="s">
        <v>365</v>
      </c>
    </row>
    <row r="169" s="2" customFormat="1">
      <c r="A169" s="39"/>
      <c r="B169" s="40"/>
      <c r="C169" s="41"/>
      <c r="D169" s="232" t="s">
        <v>154</v>
      </c>
      <c r="E169" s="41"/>
      <c r="F169" s="233" t="s">
        <v>366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154</v>
      </c>
      <c r="AU169" s="18" t="s">
        <v>85</v>
      </c>
    </row>
    <row r="170" s="2" customFormat="1">
      <c r="A170" s="39"/>
      <c r="B170" s="40"/>
      <c r="C170" s="41"/>
      <c r="D170" s="237" t="s">
        <v>155</v>
      </c>
      <c r="E170" s="41"/>
      <c r="F170" s="238" t="s">
        <v>367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155</v>
      </c>
      <c r="AU170" s="18" t="s">
        <v>85</v>
      </c>
    </row>
    <row r="171" s="13" customFormat="1">
      <c r="A171" s="13"/>
      <c r="B171" s="239"/>
      <c r="C171" s="240"/>
      <c r="D171" s="232" t="s">
        <v>157</v>
      </c>
      <c r="E171" s="241" t="s">
        <v>1</v>
      </c>
      <c r="F171" s="242" t="s">
        <v>368</v>
      </c>
      <c r="G171" s="240"/>
      <c r="H171" s="241" t="s">
        <v>1</v>
      </c>
      <c r="I171" s="243"/>
      <c r="J171" s="240"/>
      <c r="K171" s="240"/>
      <c r="L171" s="244"/>
      <c r="M171" s="245"/>
      <c r="N171" s="246"/>
      <c r="O171" s="246"/>
      <c r="P171" s="246"/>
      <c r="Q171" s="246"/>
      <c r="R171" s="246"/>
      <c r="S171" s="246"/>
      <c r="T171" s="247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8" t="s">
        <v>157</v>
      </c>
      <c r="AU171" s="248" t="s">
        <v>85</v>
      </c>
      <c r="AV171" s="13" t="s">
        <v>83</v>
      </c>
      <c r="AW171" s="13" t="s">
        <v>32</v>
      </c>
      <c r="AX171" s="13" t="s">
        <v>75</v>
      </c>
      <c r="AY171" s="248" t="s">
        <v>144</v>
      </c>
    </row>
    <row r="172" s="14" customFormat="1">
      <c r="A172" s="14"/>
      <c r="B172" s="249"/>
      <c r="C172" s="250"/>
      <c r="D172" s="232" t="s">
        <v>157</v>
      </c>
      <c r="E172" s="251" t="s">
        <v>1</v>
      </c>
      <c r="F172" s="252" t="s">
        <v>369</v>
      </c>
      <c r="G172" s="250"/>
      <c r="H172" s="253">
        <v>271.60000000000002</v>
      </c>
      <c r="I172" s="254"/>
      <c r="J172" s="250"/>
      <c r="K172" s="250"/>
      <c r="L172" s="255"/>
      <c r="M172" s="256"/>
      <c r="N172" s="257"/>
      <c r="O172" s="257"/>
      <c r="P172" s="257"/>
      <c r="Q172" s="257"/>
      <c r="R172" s="257"/>
      <c r="S172" s="257"/>
      <c r="T172" s="258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9" t="s">
        <v>157</v>
      </c>
      <c r="AU172" s="259" t="s">
        <v>85</v>
      </c>
      <c r="AV172" s="14" t="s">
        <v>85</v>
      </c>
      <c r="AW172" s="14" t="s">
        <v>32</v>
      </c>
      <c r="AX172" s="14" t="s">
        <v>75</v>
      </c>
      <c r="AY172" s="259" t="s">
        <v>144</v>
      </c>
    </row>
    <row r="173" s="14" customFormat="1">
      <c r="A173" s="14"/>
      <c r="B173" s="249"/>
      <c r="C173" s="250"/>
      <c r="D173" s="232" t="s">
        <v>157</v>
      </c>
      <c r="E173" s="251" t="s">
        <v>1</v>
      </c>
      <c r="F173" s="252" t="s">
        <v>370</v>
      </c>
      <c r="G173" s="250"/>
      <c r="H173" s="253">
        <v>5.0979999999999999</v>
      </c>
      <c r="I173" s="254"/>
      <c r="J173" s="250"/>
      <c r="K173" s="250"/>
      <c r="L173" s="255"/>
      <c r="M173" s="256"/>
      <c r="N173" s="257"/>
      <c r="O173" s="257"/>
      <c r="P173" s="257"/>
      <c r="Q173" s="257"/>
      <c r="R173" s="257"/>
      <c r="S173" s="257"/>
      <c r="T173" s="258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9" t="s">
        <v>157</v>
      </c>
      <c r="AU173" s="259" t="s">
        <v>85</v>
      </c>
      <c r="AV173" s="14" t="s">
        <v>85</v>
      </c>
      <c r="AW173" s="14" t="s">
        <v>32</v>
      </c>
      <c r="AX173" s="14" t="s">
        <v>75</v>
      </c>
      <c r="AY173" s="259" t="s">
        <v>144</v>
      </c>
    </row>
    <row r="174" s="15" customFormat="1">
      <c r="A174" s="15"/>
      <c r="B174" s="264"/>
      <c r="C174" s="265"/>
      <c r="D174" s="232" t="s">
        <v>157</v>
      </c>
      <c r="E174" s="266" t="s">
        <v>1</v>
      </c>
      <c r="F174" s="267" t="s">
        <v>321</v>
      </c>
      <c r="G174" s="265"/>
      <c r="H174" s="268">
        <v>276.69799999999998</v>
      </c>
      <c r="I174" s="269"/>
      <c r="J174" s="265"/>
      <c r="K174" s="265"/>
      <c r="L174" s="270"/>
      <c r="M174" s="271"/>
      <c r="N174" s="272"/>
      <c r="O174" s="272"/>
      <c r="P174" s="272"/>
      <c r="Q174" s="272"/>
      <c r="R174" s="272"/>
      <c r="S174" s="272"/>
      <c r="T174" s="273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T174" s="274" t="s">
        <v>157</v>
      </c>
      <c r="AU174" s="274" t="s">
        <v>85</v>
      </c>
      <c r="AV174" s="15" t="s">
        <v>173</v>
      </c>
      <c r="AW174" s="15" t="s">
        <v>32</v>
      </c>
      <c r="AX174" s="15" t="s">
        <v>83</v>
      </c>
      <c r="AY174" s="274" t="s">
        <v>144</v>
      </c>
    </row>
    <row r="175" s="2" customFormat="1" ht="37.8" customHeight="1">
      <c r="A175" s="39"/>
      <c r="B175" s="40"/>
      <c r="C175" s="219" t="s">
        <v>230</v>
      </c>
      <c r="D175" s="219" t="s">
        <v>147</v>
      </c>
      <c r="E175" s="220" t="s">
        <v>371</v>
      </c>
      <c r="F175" s="221" t="s">
        <v>372</v>
      </c>
      <c r="G175" s="222" t="s">
        <v>282</v>
      </c>
      <c r="H175" s="223">
        <v>2695.3049999999998</v>
      </c>
      <c r="I175" s="224"/>
      <c r="J175" s="225">
        <f>ROUND(I175*H175,2)</f>
        <v>0</v>
      </c>
      <c r="K175" s="221" t="s">
        <v>151</v>
      </c>
      <c r="L175" s="45"/>
      <c r="M175" s="226" t="s">
        <v>1</v>
      </c>
      <c r="N175" s="227" t="s">
        <v>40</v>
      </c>
      <c r="O175" s="92"/>
      <c r="P175" s="228">
        <f>O175*H175</f>
        <v>0</v>
      </c>
      <c r="Q175" s="228">
        <v>0</v>
      </c>
      <c r="R175" s="228">
        <f>Q175*H175</f>
        <v>0</v>
      </c>
      <c r="S175" s="228">
        <v>0</v>
      </c>
      <c r="T175" s="229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30" t="s">
        <v>173</v>
      </c>
      <c r="AT175" s="230" t="s">
        <v>147</v>
      </c>
      <c r="AU175" s="230" t="s">
        <v>85</v>
      </c>
      <c r="AY175" s="18" t="s">
        <v>144</v>
      </c>
      <c r="BE175" s="231">
        <f>IF(N175="základní",J175,0)</f>
        <v>0</v>
      </c>
      <c r="BF175" s="231">
        <f>IF(N175="snížená",J175,0)</f>
        <v>0</v>
      </c>
      <c r="BG175" s="231">
        <f>IF(N175="zákl. přenesená",J175,0)</f>
        <v>0</v>
      </c>
      <c r="BH175" s="231">
        <f>IF(N175="sníž. přenesená",J175,0)</f>
        <v>0</v>
      </c>
      <c r="BI175" s="231">
        <f>IF(N175="nulová",J175,0)</f>
        <v>0</v>
      </c>
      <c r="BJ175" s="18" t="s">
        <v>83</v>
      </c>
      <c r="BK175" s="231">
        <f>ROUND(I175*H175,2)</f>
        <v>0</v>
      </c>
      <c r="BL175" s="18" t="s">
        <v>173</v>
      </c>
      <c r="BM175" s="230" t="s">
        <v>373</v>
      </c>
    </row>
    <row r="176" s="2" customFormat="1">
      <c r="A176" s="39"/>
      <c r="B176" s="40"/>
      <c r="C176" s="41"/>
      <c r="D176" s="232" t="s">
        <v>154</v>
      </c>
      <c r="E176" s="41"/>
      <c r="F176" s="233" t="s">
        <v>374</v>
      </c>
      <c r="G176" s="41"/>
      <c r="H176" s="41"/>
      <c r="I176" s="234"/>
      <c r="J176" s="41"/>
      <c r="K176" s="41"/>
      <c r="L176" s="45"/>
      <c r="M176" s="235"/>
      <c r="N176" s="236"/>
      <c r="O176" s="92"/>
      <c r="P176" s="92"/>
      <c r="Q176" s="92"/>
      <c r="R176" s="92"/>
      <c r="S176" s="92"/>
      <c r="T176" s="93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154</v>
      </c>
      <c r="AU176" s="18" t="s">
        <v>85</v>
      </c>
    </row>
    <row r="177" s="2" customFormat="1">
      <c r="A177" s="39"/>
      <c r="B177" s="40"/>
      <c r="C177" s="41"/>
      <c r="D177" s="237" t="s">
        <v>155</v>
      </c>
      <c r="E177" s="41"/>
      <c r="F177" s="238" t="s">
        <v>375</v>
      </c>
      <c r="G177" s="41"/>
      <c r="H177" s="41"/>
      <c r="I177" s="234"/>
      <c r="J177" s="41"/>
      <c r="K177" s="41"/>
      <c r="L177" s="45"/>
      <c r="M177" s="235"/>
      <c r="N177" s="236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155</v>
      </c>
      <c r="AU177" s="18" t="s">
        <v>85</v>
      </c>
    </row>
    <row r="178" s="14" customFormat="1">
      <c r="A178" s="14"/>
      <c r="B178" s="249"/>
      <c r="C178" s="250"/>
      <c r="D178" s="232" t="s">
        <v>157</v>
      </c>
      <c r="E178" s="251" t="s">
        <v>1</v>
      </c>
      <c r="F178" s="252" t="s">
        <v>376</v>
      </c>
      <c r="G178" s="250"/>
      <c r="H178" s="253">
        <v>2700.4029999999998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157</v>
      </c>
      <c r="AU178" s="259" t="s">
        <v>85</v>
      </c>
      <c r="AV178" s="14" t="s">
        <v>85</v>
      </c>
      <c r="AW178" s="14" t="s">
        <v>32</v>
      </c>
      <c r="AX178" s="14" t="s">
        <v>75</v>
      </c>
      <c r="AY178" s="259" t="s">
        <v>144</v>
      </c>
    </row>
    <row r="179" s="14" customFormat="1">
      <c r="A179" s="14"/>
      <c r="B179" s="249"/>
      <c r="C179" s="250"/>
      <c r="D179" s="232" t="s">
        <v>157</v>
      </c>
      <c r="E179" s="251" t="s">
        <v>1</v>
      </c>
      <c r="F179" s="252" t="s">
        <v>377</v>
      </c>
      <c r="G179" s="250"/>
      <c r="H179" s="253">
        <v>-5.0979999999999999</v>
      </c>
      <c r="I179" s="254"/>
      <c r="J179" s="250"/>
      <c r="K179" s="250"/>
      <c r="L179" s="255"/>
      <c r="M179" s="256"/>
      <c r="N179" s="257"/>
      <c r="O179" s="257"/>
      <c r="P179" s="257"/>
      <c r="Q179" s="257"/>
      <c r="R179" s="257"/>
      <c r="S179" s="257"/>
      <c r="T179" s="258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9" t="s">
        <v>157</v>
      </c>
      <c r="AU179" s="259" t="s">
        <v>85</v>
      </c>
      <c r="AV179" s="14" t="s">
        <v>85</v>
      </c>
      <c r="AW179" s="14" t="s">
        <v>32</v>
      </c>
      <c r="AX179" s="14" t="s">
        <v>75</v>
      </c>
      <c r="AY179" s="259" t="s">
        <v>144</v>
      </c>
    </row>
    <row r="180" s="15" customFormat="1">
      <c r="A180" s="15"/>
      <c r="B180" s="264"/>
      <c r="C180" s="265"/>
      <c r="D180" s="232" t="s">
        <v>157</v>
      </c>
      <c r="E180" s="266" t="s">
        <v>1</v>
      </c>
      <c r="F180" s="267" t="s">
        <v>321</v>
      </c>
      <c r="G180" s="265"/>
      <c r="H180" s="268">
        <v>2695.3049999999998</v>
      </c>
      <c r="I180" s="269"/>
      <c r="J180" s="265"/>
      <c r="K180" s="265"/>
      <c r="L180" s="270"/>
      <c r="M180" s="271"/>
      <c r="N180" s="272"/>
      <c r="O180" s="272"/>
      <c r="P180" s="272"/>
      <c r="Q180" s="272"/>
      <c r="R180" s="272"/>
      <c r="S180" s="272"/>
      <c r="T180" s="273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T180" s="274" t="s">
        <v>157</v>
      </c>
      <c r="AU180" s="274" t="s">
        <v>85</v>
      </c>
      <c r="AV180" s="15" t="s">
        <v>173</v>
      </c>
      <c r="AW180" s="15" t="s">
        <v>32</v>
      </c>
      <c r="AX180" s="15" t="s">
        <v>83</v>
      </c>
      <c r="AY180" s="274" t="s">
        <v>144</v>
      </c>
    </row>
    <row r="181" s="2" customFormat="1" ht="37.8" customHeight="1">
      <c r="A181" s="39"/>
      <c r="B181" s="40"/>
      <c r="C181" s="219" t="s">
        <v>239</v>
      </c>
      <c r="D181" s="219" t="s">
        <v>147</v>
      </c>
      <c r="E181" s="220" t="s">
        <v>378</v>
      </c>
      <c r="F181" s="221" t="s">
        <v>379</v>
      </c>
      <c r="G181" s="222" t="s">
        <v>282</v>
      </c>
      <c r="H181" s="223">
        <v>16171.83</v>
      </c>
      <c r="I181" s="224"/>
      <c r="J181" s="225">
        <f>ROUND(I181*H181,2)</f>
        <v>0</v>
      </c>
      <c r="K181" s="221" t="s">
        <v>151</v>
      </c>
      <c r="L181" s="45"/>
      <c r="M181" s="226" t="s">
        <v>1</v>
      </c>
      <c r="N181" s="227" t="s">
        <v>40</v>
      </c>
      <c r="O181" s="92"/>
      <c r="P181" s="228">
        <f>O181*H181</f>
        <v>0</v>
      </c>
      <c r="Q181" s="228">
        <v>0</v>
      </c>
      <c r="R181" s="228">
        <f>Q181*H181</f>
        <v>0</v>
      </c>
      <c r="S181" s="228">
        <v>0</v>
      </c>
      <c r="T181" s="22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0" t="s">
        <v>173</v>
      </c>
      <c r="AT181" s="230" t="s">
        <v>147</v>
      </c>
      <c r="AU181" s="230" t="s">
        <v>85</v>
      </c>
      <c r="AY181" s="18" t="s">
        <v>144</v>
      </c>
      <c r="BE181" s="231">
        <f>IF(N181="základní",J181,0)</f>
        <v>0</v>
      </c>
      <c r="BF181" s="231">
        <f>IF(N181="snížená",J181,0)</f>
        <v>0</v>
      </c>
      <c r="BG181" s="231">
        <f>IF(N181="zákl. přenesená",J181,0)</f>
        <v>0</v>
      </c>
      <c r="BH181" s="231">
        <f>IF(N181="sníž. přenesená",J181,0)</f>
        <v>0</v>
      </c>
      <c r="BI181" s="231">
        <f>IF(N181="nulová",J181,0)</f>
        <v>0</v>
      </c>
      <c r="BJ181" s="18" t="s">
        <v>83</v>
      </c>
      <c r="BK181" s="231">
        <f>ROUND(I181*H181,2)</f>
        <v>0</v>
      </c>
      <c r="BL181" s="18" t="s">
        <v>173</v>
      </c>
      <c r="BM181" s="230" t="s">
        <v>380</v>
      </c>
    </row>
    <row r="182" s="2" customFormat="1">
      <c r="A182" s="39"/>
      <c r="B182" s="40"/>
      <c r="C182" s="41"/>
      <c r="D182" s="232" t="s">
        <v>154</v>
      </c>
      <c r="E182" s="41"/>
      <c r="F182" s="233" t="s">
        <v>381</v>
      </c>
      <c r="G182" s="41"/>
      <c r="H182" s="41"/>
      <c r="I182" s="234"/>
      <c r="J182" s="41"/>
      <c r="K182" s="41"/>
      <c r="L182" s="45"/>
      <c r="M182" s="235"/>
      <c r="N182" s="236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154</v>
      </c>
      <c r="AU182" s="18" t="s">
        <v>85</v>
      </c>
    </row>
    <row r="183" s="2" customFormat="1">
      <c r="A183" s="39"/>
      <c r="B183" s="40"/>
      <c r="C183" s="41"/>
      <c r="D183" s="237" t="s">
        <v>155</v>
      </c>
      <c r="E183" s="41"/>
      <c r="F183" s="238" t="s">
        <v>382</v>
      </c>
      <c r="G183" s="41"/>
      <c r="H183" s="41"/>
      <c r="I183" s="234"/>
      <c r="J183" s="41"/>
      <c r="K183" s="41"/>
      <c r="L183" s="45"/>
      <c r="M183" s="235"/>
      <c r="N183" s="236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155</v>
      </c>
      <c r="AU183" s="18" t="s">
        <v>85</v>
      </c>
    </row>
    <row r="184" s="13" customFormat="1">
      <c r="A184" s="13"/>
      <c r="B184" s="239"/>
      <c r="C184" s="240"/>
      <c r="D184" s="232" t="s">
        <v>157</v>
      </c>
      <c r="E184" s="241" t="s">
        <v>1</v>
      </c>
      <c r="F184" s="242" t="s">
        <v>383</v>
      </c>
      <c r="G184" s="240"/>
      <c r="H184" s="241" t="s">
        <v>1</v>
      </c>
      <c r="I184" s="243"/>
      <c r="J184" s="240"/>
      <c r="K184" s="240"/>
      <c r="L184" s="244"/>
      <c r="M184" s="245"/>
      <c r="N184" s="246"/>
      <c r="O184" s="246"/>
      <c r="P184" s="246"/>
      <c r="Q184" s="246"/>
      <c r="R184" s="246"/>
      <c r="S184" s="246"/>
      <c r="T184" s="247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8" t="s">
        <v>157</v>
      </c>
      <c r="AU184" s="248" t="s">
        <v>85</v>
      </c>
      <c r="AV184" s="13" t="s">
        <v>83</v>
      </c>
      <c r="AW184" s="13" t="s">
        <v>32</v>
      </c>
      <c r="AX184" s="13" t="s">
        <v>75</v>
      </c>
      <c r="AY184" s="248" t="s">
        <v>144</v>
      </c>
    </row>
    <row r="185" s="14" customFormat="1">
      <c r="A185" s="14"/>
      <c r="B185" s="249"/>
      <c r="C185" s="250"/>
      <c r="D185" s="232" t="s">
        <v>157</v>
      </c>
      <c r="E185" s="251" t="s">
        <v>1</v>
      </c>
      <c r="F185" s="252" t="s">
        <v>376</v>
      </c>
      <c r="G185" s="250"/>
      <c r="H185" s="253">
        <v>2700.4029999999998</v>
      </c>
      <c r="I185" s="254"/>
      <c r="J185" s="250"/>
      <c r="K185" s="250"/>
      <c r="L185" s="255"/>
      <c r="M185" s="256"/>
      <c r="N185" s="257"/>
      <c r="O185" s="257"/>
      <c r="P185" s="257"/>
      <c r="Q185" s="257"/>
      <c r="R185" s="257"/>
      <c r="S185" s="257"/>
      <c r="T185" s="258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9" t="s">
        <v>157</v>
      </c>
      <c r="AU185" s="259" t="s">
        <v>85</v>
      </c>
      <c r="AV185" s="14" t="s">
        <v>85</v>
      </c>
      <c r="AW185" s="14" t="s">
        <v>32</v>
      </c>
      <c r="AX185" s="14" t="s">
        <v>75</v>
      </c>
      <c r="AY185" s="259" t="s">
        <v>144</v>
      </c>
    </row>
    <row r="186" s="14" customFormat="1">
      <c r="A186" s="14"/>
      <c r="B186" s="249"/>
      <c r="C186" s="250"/>
      <c r="D186" s="232" t="s">
        <v>157</v>
      </c>
      <c r="E186" s="251" t="s">
        <v>1</v>
      </c>
      <c r="F186" s="252" t="s">
        <v>377</v>
      </c>
      <c r="G186" s="250"/>
      <c r="H186" s="253">
        <v>-5.0979999999999999</v>
      </c>
      <c r="I186" s="254"/>
      <c r="J186" s="250"/>
      <c r="K186" s="250"/>
      <c r="L186" s="255"/>
      <c r="M186" s="256"/>
      <c r="N186" s="257"/>
      <c r="O186" s="257"/>
      <c r="P186" s="257"/>
      <c r="Q186" s="257"/>
      <c r="R186" s="257"/>
      <c r="S186" s="257"/>
      <c r="T186" s="258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9" t="s">
        <v>157</v>
      </c>
      <c r="AU186" s="259" t="s">
        <v>85</v>
      </c>
      <c r="AV186" s="14" t="s">
        <v>85</v>
      </c>
      <c r="AW186" s="14" t="s">
        <v>32</v>
      </c>
      <c r="AX186" s="14" t="s">
        <v>75</v>
      </c>
      <c r="AY186" s="259" t="s">
        <v>144</v>
      </c>
    </row>
    <row r="187" s="15" customFormat="1">
      <c r="A187" s="15"/>
      <c r="B187" s="264"/>
      <c r="C187" s="265"/>
      <c r="D187" s="232" t="s">
        <v>157</v>
      </c>
      <c r="E187" s="266" t="s">
        <v>1</v>
      </c>
      <c r="F187" s="267" t="s">
        <v>321</v>
      </c>
      <c r="G187" s="265"/>
      <c r="H187" s="268">
        <v>2695.3049999999998</v>
      </c>
      <c r="I187" s="269"/>
      <c r="J187" s="265"/>
      <c r="K187" s="265"/>
      <c r="L187" s="270"/>
      <c r="M187" s="271"/>
      <c r="N187" s="272"/>
      <c r="O187" s="272"/>
      <c r="P187" s="272"/>
      <c r="Q187" s="272"/>
      <c r="R187" s="272"/>
      <c r="S187" s="272"/>
      <c r="T187" s="273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274" t="s">
        <v>157</v>
      </c>
      <c r="AU187" s="274" t="s">
        <v>85</v>
      </c>
      <c r="AV187" s="15" t="s">
        <v>173</v>
      </c>
      <c r="AW187" s="15" t="s">
        <v>32</v>
      </c>
      <c r="AX187" s="15" t="s">
        <v>83</v>
      </c>
      <c r="AY187" s="274" t="s">
        <v>144</v>
      </c>
    </row>
    <row r="188" s="14" customFormat="1">
      <c r="A188" s="14"/>
      <c r="B188" s="249"/>
      <c r="C188" s="250"/>
      <c r="D188" s="232" t="s">
        <v>157</v>
      </c>
      <c r="E188" s="250"/>
      <c r="F188" s="252" t="s">
        <v>384</v>
      </c>
      <c r="G188" s="250"/>
      <c r="H188" s="253">
        <v>16171.83</v>
      </c>
      <c r="I188" s="254"/>
      <c r="J188" s="250"/>
      <c r="K188" s="250"/>
      <c r="L188" s="255"/>
      <c r="M188" s="256"/>
      <c r="N188" s="257"/>
      <c r="O188" s="257"/>
      <c r="P188" s="257"/>
      <c r="Q188" s="257"/>
      <c r="R188" s="257"/>
      <c r="S188" s="257"/>
      <c r="T188" s="258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9" t="s">
        <v>157</v>
      </c>
      <c r="AU188" s="259" t="s">
        <v>85</v>
      </c>
      <c r="AV188" s="14" t="s">
        <v>85</v>
      </c>
      <c r="AW188" s="14" t="s">
        <v>4</v>
      </c>
      <c r="AX188" s="14" t="s">
        <v>83</v>
      </c>
      <c r="AY188" s="259" t="s">
        <v>144</v>
      </c>
    </row>
    <row r="189" s="2" customFormat="1" ht="24.15" customHeight="1">
      <c r="A189" s="39"/>
      <c r="B189" s="40"/>
      <c r="C189" s="219" t="s">
        <v>251</v>
      </c>
      <c r="D189" s="219" t="s">
        <v>147</v>
      </c>
      <c r="E189" s="220" t="s">
        <v>385</v>
      </c>
      <c r="F189" s="221" t="s">
        <v>386</v>
      </c>
      <c r="G189" s="222" t="s">
        <v>282</v>
      </c>
      <c r="H189" s="223">
        <v>135.80000000000001</v>
      </c>
      <c r="I189" s="224"/>
      <c r="J189" s="225">
        <f>ROUND(I189*H189,2)</f>
        <v>0</v>
      </c>
      <c r="K189" s="221" t="s">
        <v>151</v>
      </c>
      <c r="L189" s="45"/>
      <c r="M189" s="226" t="s">
        <v>1</v>
      </c>
      <c r="N189" s="227" t="s">
        <v>40</v>
      </c>
      <c r="O189" s="92"/>
      <c r="P189" s="228">
        <f>O189*H189</f>
        <v>0</v>
      </c>
      <c r="Q189" s="228">
        <v>0</v>
      </c>
      <c r="R189" s="228">
        <f>Q189*H189</f>
        <v>0</v>
      </c>
      <c r="S189" s="228">
        <v>0</v>
      </c>
      <c r="T189" s="22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0" t="s">
        <v>173</v>
      </c>
      <c r="AT189" s="230" t="s">
        <v>147</v>
      </c>
      <c r="AU189" s="230" t="s">
        <v>85</v>
      </c>
      <c r="AY189" s="18" t="s">
        <v>144</v>
      </c>
      <c r="BE189" s="231">
        <f>IF(N189="základní",J189,0)</f>
        <v>0</v>
      </c>
      <c r="BF189" s="231">
        <f>IF(N189="snížená",J189,0)</f>
        <v>0</v>
      </c>
      <c r="BG189" s="231">
        <f>IF(N189="zákl. přenesená",J189,0)</f>
        <v>0</v>
      </c>
      <c r="BH189" s="231">
        <f>IF(N189="sníž. přenesená",J189,0)</f>
        <v>0</v>
      </c>
      <c r="BI189" s="231">
        <f>IF(N189="nulová",J189,0)</f>
        <v>0</v>
      </c>
      <c r="BJ189" s="18" t="s">
        <v>83</v>
      </c>
      <c r="BK189" s="231">
        <f>ROUND(I189*H189,2)</f>
        <v>0</v>
      </c>
      <c r="BL189" s="18" t="s">
        <v>173</v>
      </c>
      <c r="BM189" s="230" t="s">
        <v>387</v>
      </c>
    </row>
    <row r="190" s="2" customFormat="1">
      <c r="A190" s="39"/>
      <c r="B190" s="40"/>
      <c r="C190" s="41"/>
      <c r="D190" s="232" t="s">
        <v>154</v>
      </c>
      <c r="E190" s="41"/>
      <c r="F190" s="233" t="s">
        <v>388</v>
      </c>
      <c r="G190" s="41"/>
      <c r="H190" s="41"/>
      <c r="I190" s="234"/>
      <c r="J190" s="41"/>
      <c r="K190" s="41"/>
      <c r="L190" s="45"/>
      <c r="M190" s="235"/>
      <c r="N190" s="236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154</v>
      </c>
      <c r="AU190" s="18" t="s">
        <v>85</v>
      </c>
    </row>
    <row r="191" s="2" customFormat="1">
      <c r="A191" s="39"/>
      <c r="B191" s="40"/>
      <c r="C191" s="41"/>
      <c r="D191" s="237" t="s">
        <v>155</v>
      </c>
      <c r="E191" s="41"/>
      <c r="F191" s="238" t="s">
        <v>389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155</v>
      </c>
      <c r="AU191" s="18" t="s">
        <v>85</v>
      </c>
    </row>
    <row r="192" s="13" customFormat="1">
      <c r="A192" s="13"/>
      <c r="B192" s="239"/>
      <c r="C192" s="240"/>
      <c r="D192" s="232" t="s">
        <v>157</v>
      </c>
      <c r="E192" s="241" t="s">
        <v>1</v>
      </c>
      <c r="F192" s="242" t="s">
        <v>390</v>
      </c>
      <c r="G192" s="240"/>
      <c r="H192" s="241" t="s">
        <v>1</v>
      </c>
      <c r="I192" s="243"/>
      <c r="J192" s="240"/>
      <c r="K192" s="240"/>
      <c r="L192" s="244"/>
      <c r="M192" s="245"/>
      <c r="N192" s="246"/>
      <c r="O192" s="246"/>
      <c r="P192" s="246"/>
      <c r="Q192" s="246"/>
      <c r="R192" s="246"/>
      <c r="S192" s="246"/>
      <c r="T192" s="247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8" t="s">
        <v>157</v>
      </c>
      <c r="AU192" s="248" t="s">
        <v>85</v>
      </c>
      <c r="AV192" s="13" t="s">
        <v>83</v>
      </c>
      <c r="AW192" s="13" t="s">
        <v>32</v>
      </c>
      <c r="AX192" s="13" t="s">
        <v>75</v>
      </c>
      <c r="AY192" s="248" t="s">
        <v>144</v>
      </c>
    </row>
    <row r="193" s="14" customFormat="1">
      <c r="A193" s="14"/>
      <c r="B193" s="249"/>
      <c r="C193" s="250"/>
      <c r="D193" s="232" t="s">
        <v>157</v>
      </c>
      <c r="E193" s="251" t="s">
        <v>1</v>
      </c>
      <c r="F193" s="252" t="s">
        <v>290</v>
      </c>
      <c r="G193" s="250"/>
      <c r="H193" s="253">
        <v>135.80000000000001</v>
      </c>
      <c r="I193" s="254"/>
      <c r="J193" s="250"/>
      <c r="K193" s="250"/>
      <c r="L193" s="255"/>
      <c r="M193" s="256"/>
      <c r="N193" s="257"/>
      <c r="O193" s="257"/>
      <c r="P193" s="257"/>
      <c r="Q193" s="257"/>
      <c r="R193" s="257"/>
      <c r="S193" s="257"/>
      <c r="T193" s="258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9" t="s">
        <v>157</v>
      </c>
      <c r="AU193" s="259" t="s">
        <v>85</v>
      </c>
      <c r="AV193" s="14" t="s">
        <v>85</v>
      </c>
      <c r="AW193" s="14" t="s">
        <v>32</v>
      </c>
      <c r="AX193" s="14" t="s">
        <v>83</v>
      </c>
      <c r="AY193" s="259" t="s">
        <v>144</v>
      </c>
    </row>
    <row r="194" s="2" customFormat="1" ht="24.15" customHeight="1">
      <c r="A194" s="39"/>
      <c r="B194" s="40"/>
      <c r="C194" s="219" t="s">
        <v>258</v>
      </c>
      <c r="D194" s="219" t="s">
        <v>147</v>
      </c>
      <c r="E194" s="220" t="s">
        <v>391</v>
      </c>
      <c r="F194" s="221" t="s">
        <v>392</v>
      </c>
      <c r="G194" s="222" t="s">
        <v>282</v>
      </c>
      <c r="H194" s="223">
        <v>140.898</v>
      </c>
      <c r="I194" s="224"/>
      <c r="J194" s="225">
        <f>ROUND(I194*H194,2)</f>
        <v>0</v>
      </c>
      <c r="K194" s="221" t="s">
        <v>151</v>
      </c>
      <c r="L194" s="45"/>
      <c r="M194" s="226" t="s">
        <v>1</v>
      </c>
      <c r="N194" s="227" t="s">
        <v>40</v>
      </c>
      <c r="O194" s="92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0" t="s">
        <v>173</v>
      </c>
      <c r="AT194" s="230" t="s">
        <v>147</v>
      </c>
      <c r="AU194" s="230" t="s">
        <v>85</v>
      </c>
      <c r="AY194" s="18" t="s">
        <v>144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8" t="s">
        <v>83</v>
      </c>
      <c r="BK194" s="231">
        <f>ROUND(I194*H194,2)</f>
        <v>0</v>
      </c>
      <c r="BL194" s="18" t="s">
        <v>173</v>
      </c>
      <c r="BM194" s="230" t="s">
        <v>393</v>
      </c>
    </row>
    <row r="195" s="2" customFormat="1">
      <c r="A195" s="39"/>
      <c r="B195" s="40"/>
      <c r="C195" s="41"/>
      <c r="D195" s="232" t="s">
        <v>154</v>
      </c>
      <c r="E195" s="41"/>
      <c r="F195" s="233" t="s">
        <v>394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154</v>
      </c>
      <c r="AU195" s="18" t="s">
        <v>85</v>
      </c>
    </row>
    <row r="196" s="2" customFormat="1">
      <c r="A196" s="39"/>
      <c r="B196" s="40"/>
      <c r="C196" s="41"/>
      <c r="D196" s="237" t="s">
        <v>155</v>
      </c>
      <c r="E196" s="41"/>
      <c r="F196" s="238" t="s">
        <v>395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155</v>
      </c>
      <c r="AU196" s="18" t="s">
        <v>85</v>
      </c>
    </row>
    <row r="197" s="13" customFormat="1">
      <c r="A197" s="13"/>
      <c r="B197" s="239"/>
      <c r="C197" s="240"/>
      <c r="D197" s="232" t="s">
        <v>157</v>
      </c>
      <c r="E197" s="241" t="s">
        <v>1</v>
      </c>
      <c r="F197" s="242" t="s">
        <v>396</v>
      </c>
      <c r="G197" s="240"/>
      <c r="H197" s="241" t="s">
        <v>1</v>
      </c>
      <c r="I197" s="243"/>
      <c r="J197" s="240"/>
      <c r="K197" s="240"/>
      <c r="L197" s="244"/>
      <c r="M197" s="245"/>
      <c r="N197" s="246"/>
      <c r="O197" s="246"/>
      <c r="P197" s="246"/>
      <c r="Q197" s="246"/>
      <c r="R197" s="246"/>
      <c r="S197" s="246"/>
      <c r="T197" s="247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8" t="s">
        <v>157</v>
      </c>
      <c r="AU197" s="248" t="s">
        <v>85</v>
      </c>
      <c r="AV197" s="13" t="s">
        <v>83</v>
      </c>
      <c r="AW197" s="13" t="s">
        <v>32</v>
      </c>
      <c r="AX197" s="13" t="s">
        <v>75</v>
      </c>
      <c r="AY197" s="248" t="s">
        <v>144</v>
      </c>
    </row>
    <row r="198" s="14" customFormat="1">
      <c r="A198" s="14"/>
      <c r="B198" s="249"/>
      <c r="C198" s="250"/>
      <c r="D198" s="232" t="s">
        <v>157</v>
      </c>
      <c r="E198" s="251" t="s">
        <v>1</v>
      </c>
      <c r="F198" s="252" t="s">
        <v>290</v>
      </c>
      <c r="G198" s="250"/>
      <c r="H198" s="253">
        <v>135.80000000000001</v>
      </c>
      <c r="I198" s="254"/>
      <c r="J198" s="250"/>
      <c r="K198" s="250"/>
      <c r="L198" s="255"/>
      <c r="M198" s="256"/>
      <c r="N198" s="257"/>
      <c r="O198" s="257"/>
      <c r="P198" s="257"/>
      <c r="Q198" s="257"/>
      <c r="R198" s="257"/>
      <c r="S198" s="257"/>
      <c r="T198" s="25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9" t="s">
        <v>157</v>
      </c>
      <c r="AU198" s="259" t="s">
        <v>85</v>
      </c>
      <c r="AV198" s="14" t="s">
        <v>85</v>
      </c>
      <c r="AW198" s="14" t="s">
        <v>32</v>
      </c>
      <c r="AX198" s="14" t="s">
        <v>75</v>
      </c>
      <c r="AY198" s="259" t="s">
        <v>144</v>
      </c>
    </row>
    <row r="199" s="14" customFormat="1">
      <c r="A199" s="14"/>
      <c r="B199" s="249"/>
      <c r="C199" s="250"/>
      <c r="D199" s="232" t="s">
        <v>157</v>
      </c>
      <c r="E199" s="251" t="s">
        <v>1</v>
      </c>
      <c r="F199" s="252" t="s">
        <v>370</v>
      </c>
      <c r="G199" s="250"/>
      <c r="H199" s="253">
        <v>5.0979999999999999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157</v>
      </c>
      <c r="AU199" s="259" t="s">
        <v>85</v>
      </c>
      <c r="AV199" s="14" t="s">
        <v>85</v>
      </c>
      <c r="AW199" s="14" t="s">
        <v>32</v>
      </c>
      <c r="AX199" s="14" t="s">
        <v>75</v>
      </c>
      <c r="AY199" s="259" t="s">
        <v>144</v>
      </c>
    </row>
    <row r="200" s="15" customFormat="1">
      <c r="A200" s="15"/>
      <c r="B200" s="264"/>
      <c r="C200" s="265"/>
      <c r="D200" s="232" t="s">
        <v>157</v>
      </c>
      <c r="E200" s="266" t="s">
        <v>1</v>
      </c>
      <c r="F200" s="267" t="s">
        <v>321</v>
      </c>
      <c r="G200" s="265"/>
      <c r="H200" s="268">
        <v>140.898</v>
      </c>
      <c r="I200" s="269"/>
      <c r="J200" s="265"/>
      <c r="K200" s="265"/>
      <c r="L200" s="270"/>
      <c r="M200" s="271"/>
      <c r="N200" s="272"/>
      <c r="O200" s="272"/>
      <c r="P200" s="272"/>
      <c r="Q200" s="272"/>
      <c r="R200" s="272"/>
      <c r="S200" s="272"/>
      <c r="T200" s="273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274" t="s">
        <v>157</v>
      </c>
      <c r="AU200" s="274" t="s">
        <v>85</v>
      </c>
      <c r="AV200" s="15" t="s">
        <v>173</v>
      </c>
      <c r="AW200" s="15" t="s">
        <v>32</v>
      </c>
      <c r="AX200" s="15" t="s">
        <v>83</v>
      </c>
      <c r="AY200" s="274" t="s">
        <v>144</v>
      </c>
    </row>
    <row r="201" s="2" customFormat="1" ht="33" customHeight="1">
      <c r="A201" s="39"/>
      <c r="B201" s="40"/>
      <c r="C201" s="219" t="s">
        <v>267</v>
      </c>
      <c r="D201" s="219" t="s">
        <v>147</v>
      </c>
      <c r="E201" s="220" t="s">
        <v>397</v>
      </c>
      <c r="F201" s="221" t="s">
        <v>398</v>
      </c>
      <c r="G201" s="222" t="s">
        <v>399</v>
      </c>
      <c r="H201" s="223">
        <v>4582.0190000000002</v>
      </c>
      <c r="I201" s="224"/>
      <c r="J201" s="225">
        <f>ROUND(I201*H201,2)</f>
        <v>0</v>
      </c>
      <c r="K201" s="221" t="s">
        <v>151</v>
      </c>
      <c r="L201" s="45"/>
      <c r="M201" s="226" t="s">
        <v>1</v>
      </c>
      <c r="N201" s="227" t="s">
        <v>40</v>
      </c>
      <c r="O201" s="92"/>
      <c r="P201" s="228">
        <f>O201*H201</f>
        <v>0</v>
      </c>
      <c r="Q201" s="228">
        <v>0</v>
      </c>
      <c r="R201" s="228">
        <f>Q201*H201</f>
        <v>0</v>
      </c>
      <c r="S201" s="228">
        <v>0</v>
      </c>
      <c r="T201" s="22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0" t="s">
        <v>173</v>
      </c>
      <c r="AT201" s="230" t="s">
        <v>147</v>
      </c>
      <c r="AU201" s="230" t="s">
        <v>85</v>
      </c>
      <c r="AY201" s="18" t="s">
        <v>144</v>
      </c>
      <c r="BE201" s="231">
        <f>IF(N201="základní",J201,0)</f>
        <v>0</v>
      </c>
      <c r="BF201" s="231">
        <f>IF(N201="snížená",J201,0)</f>
        <v>0</v>
      </c>
      <c r="BG201" s="231">
        <f>IF(N201="zákl. přenesená",J201,0)</f>
        <v>0</v>
      </c>
      <c r="BH201" s="231">
        <f>IF(N201="sníž. přenesená",J201,0)</f>
        <v>0</v>
      </c>
      <c r="BI201" s="231">
        <f>IF(N201="nulová",J201,0)</f>
        <v>0</v>
      </c>
      <c r="BJ201" s="18" t="s">
        <v>83</v>
      </c>
      <c r="BK201" s="231">
        <f>ROUND(I201*H201,2)</f>
        <v>0</v>
      </c>
      <c r="BL201" s="18" t="s">
        <v>173</v>
      </c>
      <c r="BM201" s="230" t="s">
        <v>400</v>
      </c>
    </row>
    <row r="202" s="2" customFormat="1">
      <c r="A202" s="39"/>
      <c r="B202" s="40"/>
      <c r="C202" s="41"/>
      <c r="D202" s="232" t="s">
        <v>154</v>
      </c>
      <c r="E202" s="41"/>
      <c r="F202" s="233" t="s">
        <v>401</v>
      </c>
      <c r="G202" s="41"/>
      <c r="H202" s="41"/>
      <c r="I202" s="234"/>
      <c r="J202" s="41"/>
      <c r="K202" s="41"/>
      <c r="L202" s="45"/>
      <c r="M202" s="235"/>
      <c r="N202" s="236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154</v>
      </c>
      <c r="AU202" s="18" t="s">
        <v>85</v>
      </c>
    </row>
    <row r="203" s="2" customFormat="1">
      <c r="A203" s="39"/>
      <c r="B203" s="40"/>
      <c r="C203" s="41"/>
      <c r="D203" s="237" t="s">
        <v>155</v>
      </c>
      <c r="E203" s="41"/>
      <c r="F203" s="238" t="s">
        <v>402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155</v>
      </c>
      <c r="AU203" s="18" t="s">
        <v>85</v>
      </c>
    </row>
    <row r="204" s="14" customFormat="1">
      <c r="A204" s="14"/>
      <c r="B204" s="249"/>
      <c r="C204" s="250"/>
      <c r="D204" s="232" t="s">
        <v>157</v>
      </c>
      <c r="E204" s="251" t="s">
        <v>1</v>
      </c>
      <c r="F204" s="252" t="s">
        <v>376</v>
      </c>
      <c r="G204" s="250"/>
      <c r="H204" s="253">
        <v>2700.4029999999998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157</v>
      </c>
      <c r="AU204" s="259" t="s">
        <v>85</v>
      </c>
      <c r="AV204" s="14" t="s">
        <v>85</v>
      </c>
      <c r="AW204" s="14" t="s">
        <v>32</v>
      </c>
      <c r="AX204" s="14" t="s">
        <v>75</v>
      </c>
      <c r="AY204" s="259" t="s">
        <v>144</v>
      </c>
    </row>
    <row r="205" s="14" customFormat="1">
      <c r="A205" s="14"/>
      <c r="B205" s="249"/>
      <c r="C205" s="250"/>
      <c r="D205" s="232" t="s">
        <v>157</v>
      </c>
      <c r="E205" s="251" t="s">
        <v>1</v>
      </c>
      <c r="F205" s="252" t="s">
        <v>377</v>
      </c>
      <c r="G205" s="250"/>
      <c r="H205" s="253">
        <v>-5.0979999999999999</v>
      </c>
      <c r="I205" s="254"/>
      <c r="J205" s="250"/>
      <c r="K205" s="250"/>
      <c r="L205" s="255"/>
      <c r="M205" s="256"/>
      <c r="N205" s="257"/>
      <c r="O205" s="257"/>
      <c r="P205" s="257"/>
      <c r="Q205" s="257"/>
      <c r="R205" s="257"/>
      <c r="S205" s="257"/>
      <c r="T205" s="258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59" t="s">
        <v>157</v>
      </c>
      <c r="AU205" s="259" t="s">
        <v>85</v>
      </c>
      <c r="AV205" s="14" t="s">
        <v>85</v>
      </c>
      <c r="AW205" s="14" t="s">
        <v>32</v>
      </c>
      <c r="AX205" s="14" t="s">
        <v>75</v>
      </c>
      <c r="AY205" s="259" t="s">
        <v>144</v>
      </c>
    </row>
    <row r="206" s="15" customFormat="1">
      <c r="A206" s="15"/>
      <c r="B206" s="264"/>
      <c r="C206" s="265"/>
      <c r="D206" s="232" t="s">
        <v>157</v>
      </c>
      <c r="E206" s="266" t="s">
        <v>1</v>
      </c>
      <c r="F206" s="267" t="s">
        <v>321</v>
      </c>
      <c r="G206" s="265"/>
      <c r="H206" s="268">
        <v>2695.3049999999998</v>
      </c>
      <c r="I206" s="269"/>
      <c r="J206" s="265"/>
      <c r="K206" s="265"/>
      <c r="L206" s="270"/>
      <c r="M206" s="271"/>
      <c r="N206" s="272"/>
      <c r="O206" s="272"/>
      <c r="P206" s="272"/>
      <c r="Q206" s="272"/>
      <c r="R206" s="272"/>
      <c r="S206" s="272"/>
      <c r="T206" s="273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T206" s="274" t="s">
        <v>157</v>
      </c>
      <c r="AU206" s="274" t="s">
        <v>85</v>
      </c>
      <c r="AV206" s="15" t="s">
        <v>173</v>
      </c>
      <c r="AW206" s="15" t="s">
        <v>32</v>
      </c>
      <c r="AX206" s="15" t="s">
        <v>83</v>
      </c>
      <c r="AY206" s="274" t="s">
        <v>144</v>
      </c>
    </row>
    <row r="207" s="14" customFormat="1">
      <c r="A207" s="14"/>
      <c r="B207" s="249"/>
      <c r="C207" s="250"/>
      <c r="D207" s="232" t="s">
        <v>157</v>
      </c>
      <c r="E207" s="250"/>
      <c r="F207" s="252" t="s">
        <v>403</v>
      </c>
      <c r="G207" s="250"/>
      <c r="H207" s="253">
        <v>4582.0190000000002</v>
      </c>
      <c r="I207" s="254"/>
      <c r="J207" s="250"/>
      <c r="K207" s="250"/>
      <c r="L207" s="255"/>
      <c r="M207" s="256"/>
      <c r="N207" s="257"/>
      <c r="O207" s="257"/>
      <c r="P207" s="257"/>
      <c r="Q207" s="257"/>
      <c r="R207" s="257"/>
      <c r="S207" s="257"/>
      <c r="T207" s="258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9" t="s">
        <v>157</v>
      </c>
      <c r="AU207" s="259" t="s">
        <v>85</v>
      </c>
      <c r="AV207" s="14" t="s">
        <v>85</v>
      </c>
      <c r="AW207" s="14" t="s">
        <v>4</v>
      </c>
      <c r="AX207" s="14" t="s">
        <v>83</v>
      </c>
      <c r="AY207" s="259" t="s">
        <v>144</v>
      </c>
    </row>
    <row r="208" s="2" customFormat="1" ht="24.15" customHeight="1">
      <c r="A208" s="39"/>
      <c r="B208" s="40"/>
      <c r="C208" s="219" t="s">
        <v>8</v>
      </c>
      <c r="D208" s="219" t="s">
        <v>147</v>
      </c>
      <c r="E208" s="220" t="s">
        <v>404</v>
      </c>
      <c r="F208" s="221" t="s">
        <v>405</v>
      </c>
      <c r="G208" s="222" t="s">
        <v>282</v>
      </c>
      <c r="H208" s="223">
        <v>711.125</v>
      </c>
      <c r="I208" s="224"/>
      <c r="J208" s="225">
        <f>ROUND(I208*H208,2)</f>
        <v>0</v>
      </c>
      <c r="K208" s="221" t="s">
        <v>151</v>
      </c>
      <c r="L208" s="45"/>
      <c r="M208" s="226" t="s">
        <v>1</v>
      </c>
      <c r="N208" s="227" t="s">
        <v>40</v>
      </c>
      <c r="O208" s="92"/>
      <c r="P208" s="228">
        <f>O208*H208</f>
        <v>0</v>
      </c>
      <c r="Q208" s="228">
        <v>0</v>
      </c>
      <c r="R208" s="228">
        <f>Q208*H208</f>
        <v>0</v>
      </c>
      <c r="S208" s="228">
        <v>0</v>
      </c>
      <c r="T208" s="22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0" t="s">
        <v>173</v>
      </c>
      <c r="AT208" s="230" t="s">
        <v>147</v>
      </c>
      <c r="AU208" s="230" t="s">
        <v>85</v>
      </c>
      <c r="AY208" s="18" t="s">
        <v>144</v>
      </c>
      <c r="BE208" s="231">
        <f>IF(N208="základní",J208,0)</f>
        <v>0</v>
      </c>
      <c r="BF208" s="231">
        <f>IF(N208="snížená",J208,0)</f>
        <v>0</v>
      </c>
      <c r="BG208" s="231">
        <f>IF(N208="zákl. přenesená",J208,0)</f>
        <v>0</v>
      </c>
      <c r="BH208" s="231">
        <f>IF(N208="sníž. přenesená",J208,0)</f>
        <v>0</v>
      </c>
      <c r="BI208" s="231">
        <f>IF(N208="nulová",J208,0)</f>
        <v>0</v>
      </c>
      <c r="BJ208" s="18" t="s">
        <v>83</v>
      </c>
      <c r="BK208" s="231">
        <f>ROUND(I208*H208,2)</f>
        <v>0</v>
      </c>
      <c r="BL208" s="18" t="s">
        <v>173</v>
      </c>
      <c r="BM208" s="230" t="s">
        <v>406</v>
      </c>
    </row>
    <row r="209" s="2" customFormat="1">
      <c r="A209" s="39"/>
      <c r="B209" s="40"/>
      <c r="C209" s="41"/>
      <c r="D209" s="232" t="s">
        <v>154</v>
      </c>
      <c r="E209" s="41"/>
      <c r="F209" s="233" t="s">
        <v>407</v>
      </c>
      <c r="G209" s="41"/>
      <c r="H209" s="41"/>
      <c r="I209" s="234"/>
      <c r="J209" s="41"/>
      <c r="K209" s="41"/>
      <c r="L209" s="45"/>
      <c r="M209" s="235"/>
      <c r="N209" s="236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154</v>
      </c>
      <c r="AU209" s="18" t="s">
        <v>85</v>
      </c>
    </row>
    <row r="210" s="2" customFormat="1">
      <c r="A210" s="39"/>
      <c r="B210" s="40"/>
      <c r="C210" s="41"/>
      <c r="D210" s="237" t="s">
        <v>155</v>
      </c>
      <c r="E210" s="41"/>
      <c r="F210" s="238" t="s">
        <v>408</v>
      </c>
      <c r="G210" s="41"/>
      <c r="H210" s="41"/>
      <c r="I210" s="234"/>
      <c r="J210" s="41"/>
      <c r="K210" s="41"/>
      <c r="L210" s="45"/>
      <c r="M210" s="235"/>
      <c r="N210" s="236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155</v>
      </c>
      <c r="AU210" s="18" t="s">
        <v>85</v>
      </c>
    </row>
    <row r="211" s="13" customFormat="1">
      <c r="A211" s="13"/>
      <c r="B211" s="239"/>
      <c r="C211" s="240"/>
      <c r="D211" s="232" t="s">
        <v>157</v>
      </c>
      <c r="E211" s="241" t="s">
        <v>1</v>
      </c>
      <c r="F211" s="242" t="s">
        <v>409</v>
      </c>
      <c r="G211" s="240"/>
      <c r="H211" s="241" t="s">
        <v>1</v>
      </c>
      <c r="I211" s="243"/>
      <c r="J211" s="240"/>
      <c r="K211" s="240"/>
      <c r="L211" s="244"/>
      <c r="M211" s="245"/>
      <c r="N211" s="246"/>
      <c r="O211" s="246"/>
      <c r="P211" s="246"/>
      <c r="Q211" s="246"/>
      <c r="R211" s="246"/>
      <c r="S211" s="246"/>
      <c r="T211" s="247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8" t="s">
        <v>157</v>
      </c>
      <c r="AU211" s="248" t="s">
        <v>85</v>
      </c>
      <c r="AV211" s="13" t="s">
        <v>83</v>
      </c>
      <c r="AW211" s="13" t="s">
        <v>32</v>
      </c>
      <c r="AX211" s="13" t="s">
        <v>75</v>
      </c>
      <c r="AY211" s="248" t="s">
        <v>144</v>
      </c>
    </row>
    <row r="212" s="14" customFormat="1">
      <c r="A212" s="14"/>
      <c r="B212" s="249"/>
      <c r="C212" s="250"/>
      <c r="D212" s="232" t="s">
        <v>157</v>
      </c>
      <c r="E212" s="251" t="s">
        <v>1</v>
      </c>
      <c r="F212" s="252" t="s">
        <v>334</v>
      </c>
      <c r="G212" s="250"/>
      <c r="H212" s="253">
        <v>42.204000000000001</v>
      </c>
      <c r="I212" s="254"/>
      <c r="J212" s="250"/>
      <c r="K212" s="250"/>
      <c r="L212" s="255"/>
      <c r="M212" s="256"/>
      <c r="N212" s="257"/>
      <c r="O212" s="257"/>
      <c r="P212" s="257"/>
      <c r="Q212" s="257"/>
      <c r="R212" s="257"/>
      <c r="S212" s="257"/>
      <c r="T212" s="258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59" t="s">
        <v>157</v>
      </c>
      <c r="AU212" s="259" t="s">
        <v>85</v>
      </c>
      <c r="AV212" s="14" t="s">
        <v>85</v>
      </c>
      <c r="AW212" s="14" t="s">
        <v>32</v>
      </c>
      <c r="AX212" s="14" t="s">
        <v>75</v>
      </c>
      <c r="AY212" s="259" t="s">
        <v>144</v>
      </c>
    </row>
    <row r="213" s="14" customFormat="1">
      <c r="A213" s="14"/>
      <c r="B213" s="249"/>
      <c r="C213" s="250"/>
      <c r="D213" s="232" t="s">
        <v>157</v>
      </c>
      <c r="E213" s="251" t="s">
        <v>1</v>
      </c>
      <c r="F213" s="252" t="s">
        <v>336</v>
      </c>
      <c r="G213" s="250"/>
      <c r="H213" s="253">
        <v>87.793999999999997</v>
      </c>
      <c r="I213" s="254"/>
      <c r="J213" s="250"/>
      <c r="K213" s="250"/>
      <c r="L213" s="255"/>
      <c r="M213" s="256"/>
      <c r="N213" s="257"/>
      <c r="O213" s="257"/>
      <c r="P213" s="257"/>
      <c r="Q213" s="257"/>
      <c r="R213" s="257"/>
      <c r="S213" s="257"/>
      <c r="T213" s="258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9" t="s">
        <v>157</v>
      </c>
      <c r="AU213" s="259" t="s">
        <v>85</v>
      </c>
      <c r="AV213" s="14" t="s">
        <v>85</v>
      </c>
      <c r="AW213" s="14" t="s">
        <v>32</v>
      </c>
      <c r="AX213" s="14" t="s">
        <v>75</v>
      </c>
      <c r="AY213" s="259" t="s">
        <v>144</v>
      </c>
    </row>
    <row r="214" s="14" customFormat="1">
      <c r="A214" s="14"/>
      <c r="B214" s="249"/>
      <c r="C214" s="250"/>
      <c r="D214" s="232" t="s">
        <v>157</v>
      </c>
      <c r="E214" s="251" t="s">
        <v>1</v>
      </c>
      <c r="F214" s="252" t="s">
        <v>337</v>
      </c>
      <c r="G214" s="250"/>
      <c r="H214" s="253">
        <v>113.26600000000001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157</v>
      </c>
      <c r="AU214" s="259" t="s">
        <v>85</v>
      </c>
      <c r="AV214" s="14" t="s">
        <v>85</v>
      </c>
      <c r="AW214" s="14" t="s">
        <v>32</v>
      </c>
      <c r="AX214" s="14" t="s">
        <v>75</v>
      </c>
      <c r="AY214" s="259" t="s">
        <v>144</v>
      </c>
    </row>
    <row r="215" s="14" customFormat="1">
      <c r="A215" s="14"/>
      <c r="B215" s="249"/>
      <c r="C215" s="250"/>
      <c r="D215" s="232" t="s">
        <v>157</v>
      </c>
      <c r="E215" s="251" t="s">
        <v>1</v>
      </c>
      <c r="F215" s="252" t="s">
        <v>338</v>
      </c>
      <c r="G215" s="250"/>
      <c r="H215" s="253">
        <v>259.97500000000002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157</v>
      </c>
      <c r="AU215" s="259" t="s">
        <v>85</v>
      </c>
      <c r="AV215" s="14" t="s">
        <v>85</v>
      </c>
      <c r="AW215" s="14" t="s">
        <v>32</v>
      </c>
      <c r="AX215" s="14" t="s">
        <v>75</v>
      </c>
      <c r="AY215" s="259" t="s">
        <v>144</v>
      </c>
    </row>
    <row r="216" s="14" customFormat="1">
      <c r="A216" s="14"/>
      <c r="B216" s="249"/>
      <c r="C216" s="250"/>
      <c r="D216" s="232" t="s">
        <v>157</v>
      </c>
      <c r="E216" s="251" t="s">
        <v>1</v>
      </c>
      <c r="F216" s="252" t="s">
        <v>339</v>
      </c>
      <c r="G216" s="250"/>
      <c r="H216" s="253">
        <v>-1.44</v>
      </c>
      <c r="I216" s="254"/>
      <c r="J216" s="250"/>
      <c r="K216" s="250"/>
      <c r="L216" s="255"/>
      <c r="M216" s="256"/>
      <c r="N216" s="257"/>
      <c r="O216" s="257"/>
      <c r="P216" s="257"/>
      <c r="Q216" s="257"/>
      <c r="R216" s="257"/>
      <c r="S216" s="257"/>
      <c r="T216" s="258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59" t="s">
        <v>157</v>
      </c>
      <c r="AU216" s="259" t="s">
        <v>85</v>
      </c>
      <c r="AV216" s="14" t="s">
        <v>85</v>
      </c>
      <c r="AW216" s="14" t="s">
        <v>32</v>
      </c>
      <c r="AX216" s="14" t="s">
        <v>75</v>
      </c>
      <c r="AY216" s="259" t="s">
        <v>144</v>
      </c>
    </row>
    <row r="217" s="16" customFormat="1">
      <c r="A217" s="16"/>
      <c r="B217" s="275"/>
      <c r="C217" s="276"/>
      <c r="D217" s="232" t="s">
        <v>157</v>
      </c>
      <c r="E217" s="277" t="s">
        <v>297</v>
      </c>
      <c r="F217" s="278" t="s">
        <v>328</v>
      </c>
      <c r="G217" s="276"/>
      <c r="H217" s="279">
        <v>501.79899999999998</v>
      </c>
      <c r="I217" s="280"/>
      <c r="J217" s="276"/>
      <c r="K217" s="276"/>
      <c r="L217" s="281"/>
      <c r="M217" s="282"/>
      <c r="N217" s="283"/>
      <c r="O217" s="283"/>
      <c r="P217" s="283"/>
      <c r="Q217" s="283"/>
      <c r="R217" s="283"/>
      <c r="S217" s="283"/>
      <c r="T217" s="284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285" t="s">
        <v>157</v>
      </c>
      <c r="AU217" s="285" t="s">
        <v>85</v>
      </c>
      <c r="AV217" s="16" t="s">
        <v>166</v>
      </c>
      <c r="AW217" s="16" t="s">
        <v>32</v>
      </c>
      <c r="AX217" s="16" t="s">
        <v>75</v>
      </c>
      <c r="AY217" s="285" t="s">
        <v>144</v>
      </c>
    </row>
    <row r="218" s="13" customFormat="1">
      <c r="A218" s="13"/>
      <c r="B218" s="239"/>
      <c r="C218" s="240"/>
      <c r="D218" s="232" t="s">
        <v>157</v>
      </c>
      <c r="E218" s="241" t="s">
        <v>1</v>
      </c>
      <c r="F218" s="242" t="s">
        <v>410</v>
      </c>
      <c r="G218" s="240"/>
      <c r="H218" s="241" t="s">
        <v>1</v>
      </c>
      <c r="I218" s="243"/>
      <c r="J218" s="240"/>
      <c r="K218" s="240"/>
      <c r="L218" s="244"/>
      <c r="M218" s="245"/>
      <c r="N218" s="246"/>
      <c r="O218" s="246"/>
      <c r="P218" s="246"/>
      <c r="Q218" s="246"/>
      <c r="R218" s="246"/>
      <c r="S218" s="246"/>
      <c r="T218" s="247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8" t="s">
        <v>157</v>
      </c>
      <c r="AU218" s="248" t="s">
        <v>85</v>
      </c>
      <c r="AV218" s="13" t="s">
        <v>83</v>
      </c>
      <c r="AW218" s="13" t="s">
        <v>32</v>
      </c>
      <c r="AX218" s="13" t="s">
        <v>75</v>
      </c>
      <c r="AY218" s="248" t="s">
        <v>144</v>
      </c>
    </row>
    <row r="219" s="14" customFormat="1">
      <c r="A219" s="14"/>
      <c r="B219" s="249"/>
      <c r="C219" s="250"/>
      <c r="D219" s="232" t="s">
        <v>157</v>
      </c>
      <c r="E219" s="251" t="s">
        <v>1</v>
      </c>
      <c r="F219" s="252" t="s">
        <v>335</v>
      </c>
      <c r="G219" s="250"/>
      <c r="H219" s="253">
        <v>38.643999999999998</v>
      </c>
      <c r="I219" s="254"/>
      <c r="J219" s="250"/>
      <c r="K219" s="250"/>
      <c r="L219" s="255"/>
      <c r="M219" s="256"/>
      <c r="N219" s="257"/>
      <c r="O219" s="257"/>
      <c r="P219" s="257"/>
      <c r="Q219" s="257"/>
      <c r="R219" s="257"/>
      <c r="S219" s="257"/>
      <c r="T219" s="258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59" t="s">
        <v>157</v>
      </c>
      <c r="AU219" s="259" t="s">
        <v>85</v>
      </c>
      <c r="AV219" s="14" t="s">
        <v>85</v>
      </c>
      <c r="AW219" s="14" t="s">
        <v>32</v>
      </c>
      <c r="AX219" s="14" t="s">
        <v>75</v>
      </c>
      <c r="AY219" s="259" t="s">
        <v>144</v>
      </c>
    </row>
    <row r="220" s="14" customFormat="1">
      <c r="A220" s="14"/>
      <c r="B220" s="249"/>
      <c r="C220" s="250"/>
      <c r="D220" s="232" t="s">
        <v>157</v>
      </c>
      <c r="E220" s="251" t="s">
        <v>1</v>
      </c>
      <c r="F220" s="252" t="s">
        <v>346</v>
      </c>
      <c r="G220" s="250"/>
      <c r="H220" s="253">
        <v>161.46000000000001</v>
      </c>
      <c r="I220" s="254"/>
      <c r="J220" s="250"/>
      <c r="K220" s="250"/>
      <c r="L220" s="255"/>
      <c r="M220" s="256"/>
      <c r="N220" s="257"/>
      <c r="O220" s="257"/>
      <c r="P220" s="257"/>
      <c r="Q220" s="257"/>
      <c r="R220" s="257"/>
      <c r="S220" s="257"/>
      <c r="T220" s="258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59" t="s">
        <v>157</v>
      </c>
      <c r="AU220" s="259" t="s">
        <v>85</v>
      </c>
      <c r="AV220" s="14" t="s">
        <v>85</v>
      </c>
      <c r="AW220" s="14" t="s">
        <v>32</v>
      </c>
      <c r="AX220" s="14" t="s">
        <v>75</v>
      </c>
      <c r="AY220" s="259" t="s">
        <v>144</v>
      </c>
    </row>
    <row r="221" s="16" customFormat="1">
      <c r="A221" s="16"/>
      <c r="B221" s="275"/>
      <c r="C221" s="276"/>
      <c r="D221" s="232" t="s">
        <v>157</v>
      </c>
      <c r="E221" s="277" t="s">
        <v>295</v>
      </c>
      <c r="F221" s="278" t="s">
        <v>328</v>
      </c>
      <c r="G221" s="276"/>
      <c r="H221" s="279">
        <v>200.10400000000001</v>
      </c>
      <c r="I221" s="280"/>
      <c r="J221" s="276"/>
      <c r="K221" s="276"/>
      <c r="L221" s="281"/>
      <c r="M221" s="282"/>
      <c r="N221" s="283"/>
      <c r="O221" s="283"/>
      <c r="P221" s="283"/>
      <c r="Q221" s="283"/>
      <c r="R221" s="283"/>
      <c r="S221" s="283"/>
      <c r="T221" s="284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T221" s="285" t="s">
        <v>157</v>
      </c>
      <c r="AU221" s="285" t="s">
        <v>85</v>
      </c>
      <c r="AV221" s="16" t="s">
        <v>166</v>
      </c>
      <c r="AW221" s="16" t="s">
        <v>32</v>
      </c>
      <c r="AX221" s="16" t="s">
        <v>75</v>
      </c>
      <c r="AY221" s="285" t="s">
        <v>144</v>
      </c>
    </row>
    <row r="222" s="13" customFormat="1">
      <c r="A222" s="13"/>
      <c r="B222" s="239"/>
      <c r="C222" s="240"/>
      <c r="D222" s="232" t="s">
        <v>157</v>
      </c>
      <c r="E222" s="241" t="s">
        <v>1</v>
      </c>
      <c r="F222" s="242" t="s">
        <v>411</v>
      </c>
      <c r="G222" s="240"/>
      <c r="H222" s="241" t="s">
        <v>1</v>
      </c>
      <c r="I222" s="243"/>
      <c r="J222" s="240"/>
      <c r="K222" s="240"/>
      <c r="L222" s="244"/>
      <c r="M222" s="245"/>
      <c r="N222" s="246"/>
      <c r="O222" s="246"/>
      <c r="P222" s="246"/>
      <c r="Q222" s="246"/>
      <c r="R222" s="246"/>
      <c r="S222" s="246"/>
      <c r="T222" s="247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48" t="s">
        <v>157</v>
      </c>
      <c r="AU222" s="248" t="s">
        <v>85</v>
      </c>
      <c r="AV222" s="13" t="s">
        <v>83</v>
      </c>
      <c r="AW222" s="13" t="s">
        <v>32</v>
      </c>
      <c r="AX222" s="13" t="s">
        <v>75</v>
      </c>
      <c r="AY222" s="248" t="s">
        <v>144</v>
      </c>
    </row>
    <row r="223" s="14" customFormat="1">
      <c r="A223" s="14"/>
      <c r="B223" s="249"/>
      <c r="C223" s="250"/>
      <c r="D223" s="232" t="s">
        <v>157</v>
      </c>
      <c r="E223" s="251" t="s">
        <v>1</v>
      </c>
      <c r="F223" s="252" t="s">
        <v>412</v>
      </c>
      <c r="G223" s="250"/>
      <c r="H223" s="253">
        <v>0.95999999999999996</v>
      </c>
      <c r="I223" s="254"/>
      <c r="J223" s="250"/>
      <c r="K223" s="250"/>
      <c r="L223" s="255"/>
      <c r="M223" s="256"/>
      <c r="N223" s="257"/>
      <c r="O223" s="257"/>
      <c r="P223" s="257"/>
      <c r="Q223" s="257"/>
      <c r="R223" s="257"/>
      <c r="S223" s="257"/>
      <c r="T223" s="258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9" t="s">
        <v>157</v>
      </c>
      <c r="AU223" s="259" t="s">
        <v>85</v>
      </c>
      <c r="AV223" s="14" t="s">
        <v>85</v>
      </c>
      <c r="AW223" s="14" t="s">
        <v>32</v>
      </c>
      <c r="AX223" s="14" t="s">
        <v>75</v>
      </c>
      <c r="AY223" s="259" t="s">
        <v>144</v>
      </c>
    </row>
    <row r="224" s="14" customFormat="1">
      <c r="A224" s="14"/>
      <c r="B224" s="249"/>
      <c r="C224" s="250"/>
      <c r="D224" s="232" t="s">
        <v>157</v>
      </c>
      <c r="E224" s="251" t="s">
        <v>1</v>
      </c>
      <c r="F224" s="252" t="s">
        <v>413</v>
      </c>
      <c r="G224" s="250"/>
      <c r="H224" s="253">
        <v>0.95999999999999996</v>
      </c>
      <c r="I224" s="254"/>
      <c r="J224" s="250"/>
      <c r="K224" s="250"/>
      <c r="L224" s="255"/>
      <c r="M224" s="256"/>
      <c r="N224" s="257"/>
      <c r="O224" s="257"/>
      <c r="P224" s="257"/>
      <c r="Q224" s="257"/>
      <c r="R224" s="257"/>
      <c r="S224" s="257"/>
      <c r="T224" s="258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59" t="s">
        <v>157</v>
      </c>
      <c r="AU224" s="259" t="s">
        <v>85</v>
      </c>
      <c r="AV224" s="14" t="s">
        <v>85</v>
      </c>
      <c r="AW224" s="14" t="s">
        <v>32</v>
      </c>
      <c r="AX224" s="14" t="s">
        <v>75</v>
      </c>
      <c r="AY224" s="259" t="s">
        <v>144</v>
      </c>
    </row>
    <row r="225" s="14" customFormat="1">
      <c r="A225" s="14"/>
      <c r="B225" s="249"/>
      <c r="C225" s="250"/>
      <c r="D225" s="232" t="s">
        <v>157</v>
      </c>
      <c r="E225" s="251" t="s">
        <v>1</v>
      </c>
      <c r="F225" s="252" t="s">
        <v>414</v>
      </c>
      <c r="G225" s="250"/>
      <c r="H225" s="253">
        <v>6.1340000000000003</v>
      </c>
      <c r="I225" s="254"/>
      <c r="J225" s="250"/>
      <c r="K225" s="250"/>
      <c r="L225" s="255"/>
      <c r="M225" s="256"/>
      <c r="N225" s="257"/>
      <c r="O225" s="257"/>
      <c r="P225" s="257"/>
      <c r="Q225" s="257"/>
      <c r="R225" s="257"/>
      <c r="S225" s="257"/>
      <c r="T225" s="258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59" t="s">
        <v>157</v>
      </c>
      <c r="AU225" s="259" t="s">
        <v>85</v>
      </c>
      <c r="AV225" s="14" t="s">
        <v>85</v>
      </c>
      <c r="AW225" s="14" t="s">
        <v>32</v>
      </c>
      <c r="AX225" s="14" t="s">
        <v>75</v>
      </c>
      <c r="AY225" s="259" t="s">
        <v>144</v>
      </c>
    </row>
    <row r="226" s="14" customFormat="1">
      <c r="A226" s="14"/>
      <c r="B226" s="249"/>
      <c r="C226" s="250"/>
      <c r="D226" s="232" t="s">
        <v>157</v>
      </c>
      <c r="E226" s="251" t="s">
        <v>1</v>
      </c>
      <c r="F226" s="252" t="s">
        <v>415</v>
      </c>
      <c r="G226" s="250"/>
      <c r="H226" s="253">
        <v>1.1679999999999999</v>
      </c>
      <c r="I226" s="254"/>
      <c r="J226" s="250"/>
      <c r="K226" s="250"/>
      <c r="L226" s="255"/>
      <c r="M226" s="256"/>
      <c r="N226" s="257"/>
      <c r="O226" s="257"/>
      <c r="P226" s="257"/>
      <c r="Q226" s="257"/>
      <c r="R226" s="257"/>
      <c r="S226" s="257"/>
      <c r="T226" s="258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59" t="s">
        <v>157</v>
      </c>
      <c r="AU226" s="259" t="s">
        <v>85</v>
      </c>
      <c r="AV226" s="14" t="s">
        <v>85</v>
      </c>
      <c r="AW226" s="14" t="s">
        <v>32</v>
      </c>
      <c r="AX226" s="14" t="s">
        <v>75</v>
      </c>
      <c r="AY226" s="259" t="s">
        <v>144</v>
      </c>
    </row>
    <row r="227" s="16" customFormat="1">
      <c r="A227" s="16"/>
      <c r="B227" s="275"/>
      <c r="C227" s="276"/>
      <c r="D227" s="232" t="s">
        <v>157</v>
      </c>
      <c r="E227" s="277" t="s">
        <v>292</v>
      </c>
      <c r="F227" s="278" t="s">
        <v>328</v>
      </c>
      <c r="G227" s="276"/>
      <c r="H227" s="279">
        <v>9.2219999999999995</v>
      </c>
      <c r="I227" s="280"/>
      <c r="J227" s="276"/>
      <c r="K227" s="276"/>
      <c r="L227" s="281"/>
      <c r="M227" s="282"/>
      <c r="N227" s="283"/>
      <c r="O227" s="283"/>
      <c r="P227" s="283"/>
      <c r="Q227" s="283"/>
      <c r="R227" s="283"/>
      <c r="S227" s="283"/>
      <c r="T227" s="284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T227" s="285" t="s">
        <v>157</v>
      </c>
      <c r="AU227" s="285" t="s">
        <v>85</v>
      </c>
      <c r="AV227" s="16" t="s">
        <v>166</v>
      </c>
      <c r="AW227" s="16" t="s">
        <v>32</v>
      </c>
      <c r="AX227" s="16" t="s">
        <v>75</v>
      </c>
      <c r="AY227" s="285" t="s">
        <v>144</v>
      </c>
    </row>
    <row r="228" s="15" customFormat="1">
      <c r="A228" s="15"/>
      <c r="B228" s="264"/>
      <c r="C228" s="265"/>
      <c r="D228" s="232" t="s">
        <v>157</v>
      </c>
      <c r="E228" s="266" t="s">
        <v>1</v>
      </c>
      <c r="F228" s="267" t="s">
        <v>321</v>
      </c>
      <c r="G228" s="265"/>
      <c r="H228" s="268">
        <v>711.125</v>
      </c>
      <c r="I228" s="269"/>
      <c r="J228" s="265"/>
      <c r="K228" s="265"/>
      <c r="L228" s="270"/>
      <c r="M228" s="271"/>
      <c r="N228" s="272"/>
      <c r="O228" s="272"/>
      <c r="P228" s="272"/>
      <c r="Q228" s="272"/>
      <c r="R228" s="272"/>
      <c r="S228" s="272"/>
      <c r="T228" s="273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74" t="s">
        <v>157</v>
      </c>
      <c r="AU228" s="274" t="s">
        <v>85</v>
      </c>
      <c r="AV228" s="15" t="s">
        <v>173</v>
      </c>
      <c r="AW228" s="15" t="s">
        <v>32</v>
      </c>
      <c r="AX228" s="15" t="s">
        <v>83</v>
      </c>
      <c r="AY228" s="274" t="s">
        <v>144</v>
      </c>
    </row>
    <row r="229" s="2" customFormat="1" ht="16.5" customHeight="1">
      <c r="A229" s="39"/>
      <c r="B229" s="40"/>
      <c r="C229" s="286" t="s">
        <v>416</v>
      </c>
      <c r="D229" s="286" t="s">
        <v>417</v>
      </c>
      <c r="E229" s="287" t="s">
        <v>418</v>
      </c>
      <c r="F229" s="288" t="s">
        <v>419</v>
      </c>
      <c r="G229" s="289" t="s">
        <v>399</v>
      </c>
      <c r="H229" s="290">
        <v>340.17700000000002</v>
      </c>
      <c r="I229" s="291"/>
      <c r="J229" s="292">
        <f>ROUND(I229*H229,2)</f>
        <v>0</v>
      </c>
      <c r="K229" s="288" t="s">
        <v>151</v>
      </c>
      <c r="L229" s="293"/>
      <c r="M229" s="294" t="s">
        <v>1</v>
      </c>
      <c r="N229" s="295" t="s">
        <v>40</v>
      </c>
      <c r="O229" s="92"/>
      <c r="P229" s="228">
        <f>O229*H229</f>
        <v>0</v>
      </c>
      <c r="Q229" s="228">
        <v>1</v>
      </c>
      <c r="R229" s="228">
        <f>Q229*H229</f>
        <v>340.17700000000002</v>
      </c>
      <c r="S229" s="228">
        <v>0</v>
      </c>
      <c r="T229" s="229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30" t="s">
        <v>214</v>
      </c>
      <c r="AT229" s="230" t="s">
        <v>417</v>
      </c>
      <c r="AU229" s="230" t="s">
        <v>85</v>
      </c>
      <c r="AY229" s="18" t="s">
        <v>144</v>
      </c>
      <c r="BE229" s="231">
        <f>IF(N229="základní",J229,0)</f>
        <v>0</v>
      </c>
      <c r="BF229" s="231">
        <f>IF(N229="snížená",J229,0)</f>
        <v>0</v>
      </c>
      <c r="BG229" s="231">
        <f>IF(N229="zákl. přenesená",J229,0)</f>
        <v>0</v>
      </c>
      <c r="BH229" s="231">
        <f>IF(N229="sníž. přenesená",J229,0)</f>
        <v>0</v>
      </c>
      <c r="BI229" s="231">
        <f>IF(N229="nulová",J229,0)</f>
        <v>0</v>
      </c>
      <c r="BJ229" s="18" t="s">
        <v>83</v>
      </c>
      <c r="BK229" s="231">
        <f>ROUND(I229*H229,2)</f>
        <v>0</v>
      </c>
      <c r="BL229" s="18" t="s">
        <v>173</v>
      </c>
      <c r="BM229" s="230" t="s">
        <v>420</v>
      </c>
    </row>
    <row r="230" s="2" customFormat="1">
      <c r="A230" s="39"/>
      <c r="B230" s="40"/>
      <c r="C230" s="41"/>
      <c r="D230" s="232" t="s">
        <v>154</v>
      </c>
      <c r="E230" s="41"/>
      <c r="F230" s="233" t="s">
        <v>419</v>
      </c>
      <c r="G230" s="41"/>
      <c r="H230" s="41"/>
      <c r="I230" s="234"/>
      <c r="J230" s="41"/>
      <c r="K230" s="41"/>
      <c r="L230" s="45"/>
      <c r="M230" s="235"/>
      <c r="N230" s="236"/>
      <c r="O230" s="92"/>
      <c r="P230" s="92"/>
      <c r="Q230" s="92"/>
      <c r="R230" s="92"/>
      <c r="S230" s="92"/>
      <c r="T230" s="93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154</v>
      </c>
      <c r="AU230" s="18" t="s">
        <v>85</v>
      </c>
    </row>
    <row r="231" s="14" customFormat="1">
      <c r="A231" s="14"/>
      <c r="B231" s="249"/>
      <c r="C231" s="250"/>
      <c r="D231" s="232" t="s">
        <v>157</v>
      </c>
      <c r="E231" s="251" t="s">
        <v>1</v>
      </c>
      <c r="F231" s="252" t="s">
        <v>295</v>
      </c>
      <c r="G231" s="250"/>
      <c r="H231" s="253">
        <v>200.10400000000001</v>
      </c>
      <c r="I231" s="254"/>
      <c r="J231" s="250"/>
      <c r="K231" s="250"/>
      <c r="L231" s="255"/>
      <c r="M231" s="256"/>
      <c r="N231" s="257"/>
      <c r="O231" s="257"/>
      <c r="P231" s="257"/>
      <c r="Q231" s="257"/>
      <c r="R231" s="257"/>
      <c r="S231" s="257"/>
      <c r="T231" s="258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59" t="s">
        <v>157</v>
      </c>
      <c r="AU231" s="259" t="s">
        <v>85</v>
      </c>
      <c r="AV231" s="14" t="s">
        <v>85</v>
      </c>
      <c r="AW231" s="14" t="s">
        <v>32</v>
      </c>
      <c r="AX231" s="14" t="s">
        <v>83</v>
      </c>
      <c r="AY231" s="259" t="s">
        <v>144</v>
      </c>
    </row>
    <row r="232" s="14" customFormat="1">
      <c r="A232" s="14"/>
      <c r="B232" s="249"/>
      <c r="C232" s="250"/>
      <c r="D232" s="232" t="s">
        <v>157</v>
      </c>
      <c r="E232" s="250"/>
      <c r="F232" s="252" t="s">
        <v>421</v>
      </c>
      <c r="G232" s="250"/>
      <c r="H232" s="253">
        <v>340.17700000000002</v>
      </c>
      <c r="I232" s="254"/>
      <c r="J232" s="250"/>
      <c r="K232" s="250"/>
      <c r="L232" s="255"/>
      <c r="M232" s="256"/>
      <c r="N232" s="257"/>
      <c r="O232" s="257"/>
      <c r="P232" s="257"/>
      <c r="Q232" s="257"/>
      <c r="R232" s="257"/>
      <c r="S232" s="257"/>
      <c r="T232" s="258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59" t="s">
        <v>157</v>
      </c>
      <c r="AU232" s="259" t="s">
        <v>85</v>
      </c>
      <c r="AV232" s="14" t="s">
        <v>85</v>
      </c>
      <c r="AW232" s="14" t="s">
        <v>4</v>
      </c>
      <c r="AX232" s="14" t="s">
        <v>83</v>
      </c>
      <c r="AY232" s="259" t="s">
        <v>144</v>
      </c>
    </row>
    <row r="233" s="2" customFormat="1" ht="16.5" customHeight="1">
      <c r="A233" s="39"/>
      <c r="B233" s="40"/>
      <c r="C233" s="286" t="s">
        <v>422</v>
      </c>
      <c r="D233" s="286" t="s">
        <v>417</v>
      </c>
      <c r="E233" s="287" t="s">
        <v>423</v>
      </c>
      <c r="F233" s="288" t="s">
        <v>424</v>
      </c>
      <c r="G233" s="289" t="s">
        <v>399</v>
      </c>
      <c r="H233" s="290">
        <v>15.677</v>
      </c>
      <c r="I233" s="291"/>
      <c r="J233" s="292">
        <f>ROUND(I233*H233,2)</f>
        <v>0</v>
      </c>
      <c r="K233" s="288" t="s">
        <v>151</v>
      </c>
      <c r="L233" s="293"/>
      <c r="M233" s="294" t="s">
        <v>1</v>
      </c>
      <c r="N233" s="295" t="s">
        <v>40</v>
      </c>
      <c r="O233" s="92"/>
      <c r="P233" s="228">
        <f>O233*H233</f>
        <v>0</v>
      </c>
      <c r="Q233" s="228">
        <v>1</v>
      </c>
      <c r="R233" s="228">
        <f>Q233*H233</f>
        <v>15.677</v>
      </c>
      <c r="S233" s="228">
        <v>0</v>
      </c>
      <c r="T233" s="229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30" t="s">
        <v>214</v>
      </c>
      <c r="AT233" s="230" t="s">
        <v>417</v>
      </c>
      <c r="AU233" s="230" t="s">
        <v>85</v>
      </c>
      <c r="AY233" s="18" t="s">
        <v>144</v>
      </c>
      <c r="BE233" s="231">
        <f>IF(N233="základní",J233,0)</f>
        <v>0</v>
      </c>
      <c r="BF233" s="231">
        <f>IF(N233="snížená",J233,0)</f>
        <v>0</v>
      </c>
      <c r="BG233" s="231">
        <f>IF(N233="zákl. přenesená",J233,0)</f>
        <v>0</v>
      </c>
      <c r="BH233" s="231">
        <f>IF(N233="sníž. přenesená",J233,0)</f>
        <v>0</v>
      </c>
      <c r="BI233" s="231">
        <f>IF(N233="nulová",J233,0)</f>
        <v>0</v>
      </c>
      <c r="BJ233" s="18" t="s">
        <v>83</v>
      </c>
      <c r="BK233" s="231">
        <f>ROUND(I233*H233,2)</f>
        <v>0</v>
      </c>
      <c r="BL233" s="18" t="s">
        <v>173</v>
      </c>
      <c r="BM233" s="230" t="s">
        <v>425</v>
      </c>
    </row>
    <row r="234" s="2" customFormat="1">
      <c r="A234" s="39"/>
      <c r="B234" s="40"/>
      <c r="C234" s="41"/>
      <c r="D234" s="232" t="s">
        <v>154</v>
      </c>
      <c r="E234" s="41"/>
      <c r="F234" s="233" t="s">
        <v>424</v>
      </c>
      <c r="G234" s="41"/>
      <c r="H234" s="41"/>
      <c r="I234" s="234"/>
      <c r="J234" s="41"/>
      <c r="K234" s="41"/>
      <c r="L234" s="45"/>
      <c r="M234" s="235"/>
      <c r="N234" s="236"/>
      <c r="O234" s="92"/>
      <c r="P234" s="92"/>
      <c r="Q234" s="92"/>
      <c r="R234" s="92"/>
      <c r="S234" s="92"/>
      <c r="T234" s="93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154</v>
      </c>
      <c r="AU234" s="18" t="s">
        <v>85</v>
      </c>
    </row>
    <row r="235" s="14" customFormat="1">
      <c r="A235" s="14"/>
      <c r="B235" s="249"/>
      <c r="C235" s="250"/>
      <c r="D235" s="232" t="s">
        <v>157</v>
      </c>
      <c r="E235" s="251" t="s">
        <v>1</v>
      </c>
      <c r="F235" s="252" t="s">
        <v>292</v>
      </c>
      <c r="G235" s="250"/>
      <c r="H235" s="253">
        <v>9.2219999999999995</v>
      </c>
      <c r="I235" s="254"/>
      <c r="J235" s="250"/>
      <c r="K235" s="250"/>
      <c r="L235" s="255"/>
      <c r="M235" s="256"/>
      <c r="N235" s="257"/>
      <c r="O235" s="257"/>
      <c r="P235" s="257"/>
      <c r="Q235" s="257"/>
      <c r="R235" s="257"/>
      <c r="S235" s="257"/>
      <c r="T235" s="258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9" t="s">
        <v>157</v>
      </c>
      <c r="AU235" s="259" t="s">
        <v>85</v>
      </c>
      <c r="AV235" s="14" t="s">
        <v>85</v>
      </c>
      <c r="AW235" s="14" t="s">
        <v>32</v>
      </c>
      <c r="AX235" s="14" t="s">
        <v>83</v>
      </c>
      <c r="AY235" s="259" t="s">
        <v>144</v>
      </c>
    </row>
    <row r="236" s="14" customFormat="1">
      <c r="A236" s="14"/>
      <c r="B236" s="249"/>
      <c r="C236" s="250"/>
      <c r="D236" s="232" t="s">
        <v>157</v>
      </c>
      <c r="E236" s="250"/>
      <c r="F236" s="252" t="s">
        <v>426</v>
      </c>
      <c r="G236" s="250"/>
      <c r="H236" s="253">
        <v>15.677</v>
      </c>
      <c r="I236" s="254"/>
      <c r="J236" s="250"/>
      <c r="K236" s="250"/>
      <c r="L236" s="255"/>
      <c r="M236" s="256"/>
      <c r="N236" s="257"/>
      <c r="O236" s="257"/>
      <c r="P236" s="257"/>
      <c r="Q236" s="257"/>
      <c r="R236" s="257"/>
      <c r="S236" s="257"/>
      <c r="T236" s="258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59" t="s">
        <v>157</v>
      </c>
      <c r="AU236" s="259" t="s">
        <v>85</v>
      </c>
      <c r="AV236" s="14" t="s">
        <v>85</v>
      </c>
      <c r="AW236" s="14" t="s">
        <v>4</v>
      </c>
      <c r="AX236" s="14" t="s">
        <v>83</v>
      </c>
      <c r="AY236" s="259" t="s">
        <v>144</v>
      </c>
    </row>
    <row r="237" s="2" customFormat="1" ht="16.5" customHeight="1">
      <c r="A237" s="39"/>
      <c r="B237" s="40"/>
      <c r="C237" s="286" t="s">
        <v>427</v>
      </c>
      <c r="D237" s="286" t="s">
        <v>417</v>
      </c>
      <c r="E237" s="287" t="s">
        <v>428</v>
      </c>
      <c r="F237" s="288" t="s">
        <v>429</v>
      </c>
      <c r="G237" s="289" t="s">
        <v>399</v>
      </c>
      <c r="H237" s="290">
        <v>853.05799999999999</v>
      </c>
      <c r="I237" s="291"/>
      <c r="J237" s="292">
        <f>ROUND(I237*H237,2)</f>
        <v>0</v>
      </c>
      <c r="K237" s="288" t="s">
        <v>151</v>
      </c>
      <c r="L237" s="293"/>
      <c r="M237" s="294" t="s">
        <v>1</v>
      </c>
      <c r="N237" s="295" t="s">
        <v>40</v>
      </c>
      <c r="O237" s="92"/>
      <c r="P237" s="228">
        <f>O237*H237</f>
        <v>0</v>
      </c>
      <c r="Q237" s="228">
        <v>1</v>
      </c>
      <c r="R237" s="228">
        <f>Q237*H237</f>
        <v>853.05799999999999</v>
      </c>
      <c r="S237" s="228">
        <v>0</v>
      </c>
      <c r="T237" s="22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0" t="s">
        <v>214</v>
      </c>
      <c r="AT237" s="230" t="s">
        <v>417</v>
      </c>
      <c r="AU237" s="230" t="s">
        <v>85</v>
      </c>
      <c r="AY237" s="18" t="s">
        <v>144</v>
      </c>
      <c r="BE237" s="231">
        <f>IF(N237="základní",J237,0)</f>
        <v>0</v>
      </c>
      <c r="BF237" s="231">
        <f>IF(N237="snížená",J237,0)</f>
        <v>0</v>
      </c>
      <c r="BG237" s="231">
        <f>IF(N237="zákl. přenesená",J237,0)</f>
        <v>0</v>
      </c>
      <c r="BH237" s="231">
        <f>IF(N237="sníž. přenesená",J237,0)</f>
        <v>0</v>
      </c>
      <c r="BI237" s="231">
        <f>IF(N237="nulová",J237,0)</f>
        <v>0</v>
      </c>
      <c r="BJ237" s="18" t="s">
        <v>83</v>
      </c>
      <c r="BK237" s="231">
        <f>ROUND(I237*H237,2)</f>
        <v>0</v>
      </c>
      <c r="BL237" s="18" t="s">
        <v>173</v>
      </c>
      <c r="BM237" s="230" t="s">
        <v>430</v>
      </c>
    </row>
    <row r="238" s="2" customFormat="1">
      <c r="A238" s="39"/>
      <c r="B238" s="40"/>
      <c r="C238" s="41"/>
      <c r="D238" s="232" t="s">
        <v>154</v>
      </c>
      <c r="E238" s="41"/>
      <c r="F238" s="233" t="s">
        <v>429</v>
      </c>
      <c r="G238" s="41"/>
      <c r="H238" s="41"/>
      <c r="I238" s="234"/>
      <c r="J238" s="41"/>
      <c r="K238" s="41"/>
      <c r="L238" s="45"/>
      <c r="M238" s="235"/>
      <c r="N238" s="236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154</v>
      </c>
      <c r="AU238" s="18" t="s">
        <v>85</v>
      </c>
    </row>
    <row r="239" s="14" customFormat="1">
      <c r="A239" s="14"/>
      <c r="B239" s="249"/>
      <c r="C239" s="250"/>
      <c r="D239" s="232" t="s">
        <v>157</v>
      </c>
      <c r="E239" s="251" t="s">
        <v>1</v>
      </c>
      <c r="F239" s="252" t="s">
        <v>297</v>
      </c>
      <c r="G239" s="250"/>
      <c r="H239" s="253">
        <v>501.79899999999998</v>
      </c>
      <c r="I239" s="254"/>
      <c r="J239" s="250"/>
      <c r="K239" s="250"/>
      <c r="L239" s="255"/>
      <c r="M239" s="256"/>
      <c r="N239" s="257"/>
      <c r="O239" s="257"/>
      <c r="P239" s="257"/>
      <c r="Q239" s="257"/>
      <c r="R239" s="257"/>
      <c r="S239" s="257"/>
      <c r="T239" s="258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T239" s="259" t="s">
        <v>157</v>
      </c>
      <c r="AU239" s="259" t="s">
        <v>85</v>
      </c>
      <c r="AV239" s="14" t="s">
        <v>85</v>
      </c>
      <c r="AW239" s="14" t="s">
        <v>32</v>
      </c>
      <c r="AX239" s="14" t="s">
        <v>83</v>
      </c>
      <c r="AY239" s="259" t="s">
        <v>144</v>
      </c>
    </row>
    <row r="240" s="14" customFormat="1">
      <c r="A240" s="14"/>
      <c r="B240" s="249"/>
      <c r="C240" s="250"/>
      <c r="D240" s="232" t="s">
        <v>157</v>
      </c>
      <c r="E240" s="250"/>
      <c r="F240" s="252" t="s">
        <v>431</v>
      </c>
      <c r="G240" s="250"/>
      <c r="H240" s="253">
        <v>853.05799999999999</v>
      </c>
      <c r="I240" s="254"/>
      <c r="J240" s="250"/>
      <c r="K240" s="250"/>
      <c r="L240" s="255"/>
      <c r="M240" s="256"/>
      <c r="N240" s="257"/>
      <c r="O240" s="257"/>
      <c r="P240" s="257"/>
      <c r="Q240" s="257"/>
      <c r="R240" s="257"/>
      <c r="S240" s="257"/>
      <c r="T240" s="258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59" t="s">
        <v>157</v>
      </c>
      <c r="AU240" s="259" t="s">
        <v>85</v>
      </c>
      <c r="AV240" s="14" t="s">
        <v>85</v>
      </c>
      <c r="AW240" s="14" t="s">
        <v>4</v>
      </c>
      <c r="AX240" s="14" t="s">
        <v>83</v>
      </c>
      <c r="AY240" s="259" t="s">
        <v>144</v>
      </c>
    </row>
    <row r="241" s="2" customFormat="1" ht="24.15" customHeight="1">
      <c r="A241" s="39"/>
      <c r="B241" s="40"/>
      <c r="C241" s="219" t="s">
        <v>432</v>
      </c>
      <c r="D241" s="219" t="s">
        <v>147</v>
      </c>
      <c r="E241" s="220" t="s">
        <v>433</v>
      </c>
      <c r="F241" s="221" t="s">
        <v>434</v>
      </c>
      <c r="G241" s="222" t="s">
        <v>279</v>
      </c>
      <c r="H241" s="223">
        <v>2453.3000000000002</v>
      </c>
      <c r="I241" s="224"/>
      <c r="J241" s="225">
        <f>ROUND(I241*H241,2)</f>
        <v>0</v>
      </c>
      <c r="K241" s="221" t="s">
        <v>151</v>
      </c>
      <c r="L241" s="45"/>
      <c r="M241" s="226" t="s">
        <v>1</v>
      </c>
      <c r="N241" s="227" t="s">
        <v>40</v>
      </c>
      <c r="O241" s="92"/>
      <c r="P241" s="228">
        <f>O241*H241</f>
        <v>0</v>
      </c>
      <c r="Q241" s="228">
        <v>0</v>
      </c>
      <c r="R241" s="228">
        <f>Q241*H241</f>
        <v>0</v>
      </c>
      <c r="S241" s="228">
        <v>0</v>
      </c>
      <c r="T241" s="229">
        <f>S241*H241</f>
        <v>0</v>
      </c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R241" s="230" t="s">
        <v>173</v>
      </c>
      <c r="AT241" s="230" t="s">
        <v>147</v>
      </c>
      <c r="AU241" s="230" t="s">
        <v>85</v>
      </c>
      <c r="AY241" s="18" t="s">
        <v>144</v>
      </c>
      <c r="BE241" s="231">
        <f>IF(N241="základní",J241,0)</f>
        <v>0</v>
      </c>
      <c r="BF241" s="231">
        <f>IF(N241="snížená",J241,0)</f>
        <v>0</v>
      </c>
      <c r="BG241" s="231">
        <f>IF(N241="zákl. přenesená",J241,0)</f>
        <v>0</v>
      </c>
      <c r="BH241" s="231">
        <f>IF(N241="sníž. přenesená",J241,0)</f>
        <v>0</v>
      </c>
      <c r="BI241" s="231">
        <f>IF(N241="nulová",J241,0)</f>
        <v>0</v>
      </c>
      <c r="BJ241" s="18" t="s">
        <v>83</v>
      </c>
      <c r="BK241" s="231">
        <f>ROUND(I241*H241,2)</f>
        <v>0</v>
      </c>
      <c r="BL241" s="18" t="s">
        <v>173</v>
      </c>
      <c r="BM241" s="230" t="s">
        <v>435</v>
      </c>
    </row>
    <row r="242" s="2" customFormat="1">
      <c r="A242" s="39"/>
      <c r="B242" s="40"/>
      <c r="C242" s="41"/>
      <c r="D242" s="232" t="s">
        <v>154</v>
      </c>
      <c r="E242" s="41"/>
      <c r="F242" s="233" t="s">
        <v>436</v>
      </c>
      <c r="G242" s="41"/>
      <c r="H242" s="41"/>
      <c r="I242" s="234"/>
      <c r="J242" s="41"/>
      <c r="K242" s="41"/>
      <c r="L242" s="45"/>
      <c r="M242" s="235"/>
      <c r="N242" s="236"/>
      <c r="O242" s="92"/>
      <c r="P242" s="92"/>
      <c r="Q242" s="92"/>
      <c r="R242" s="92"/>
      <c r="S242" s="92"/>
      <c r="T242" s="93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T242" s="18" t="s">
        <v>154</v>
      </c>
      <c r="AU242" s="18" t="s">
        <v>85</v>
      </c>
    </row>
    <row r="243" s="2" customFormat="1">
      <c r="A243" s="39"/>
      <c r="B243" s="40"/>
      <c r="C243" s="41"/>
      <c r="D243" s="237" t="s">
        <v>155</v>
      </c>
      <c r="E243" s="41"/>
      <c r="F243" s="238" t="s">
        <v>437</v>
      </c>
      <c r="G243" s="41"/>
      <c r="H243" s="41"/>
      <c r="I243" s="234"/>
      <c r="J243" s="41"/>
      <c r="K243" s="41"/>
      <c r="L243" s="45"/>
      <c r="M243" s="235"/>
      <c r="N243" s="236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155</v>
      </c>
      <c r="AU243" s="18" t="s">
        <v>85</v>
      </c>
    </row>
    <row r="244" s="13" customFormat="1">
      <c r="A244" s="13"/>
      <c r="B244" s="239"/>
      <c r="C244" s="240"/>
      <c r="D244" s="232" t="s">
        <v>157</v>
      </c>
      <c r="E244" s="241" t="s">
        <v>1</v>
      </c>
      <c r="F244" s="242" t="s">
        <v>438</v>
      </c>
      <c r="G244" s="240"/>
      <c r="H244" s="241" t="s">
        <v>1</v>
      </c>
      <c r="I244" s="243"/>
      <c r="J244" s="240"/>
      <c r="K244" s="240"/>
      <c r="L244" s="244"/>
      <c r="M244" s="245"/>
      <c r="N244" s="246"/>
      <c r="O244" s="246"/>
      <c r="P244" s="246"/>
      <c r="Q244" s="246"/>
      <c r="R244" s="246"/>
      <c r="S244" s="246"/>
      <c r="T244" s="247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48" t="s">
        <v>157</v>
      </c>
      <c r="AU244" s="248" t="s">
        <v>85</v>
      </c>
      <c r="AV244" s="13" t="s">
        <v>83</v>
      </c>
      <c r="AW244" s="13" t="s">
        <v>32</v>
      </c>
      <c r="AX244" s="13" t="s">
        <v>75</v>
      </c>
      <c r="AY244" s="248" t="s">
        <v>144</v>
      </c>
    </row>
    <row r="245" s="14" customFormat="1">
      <c r="A245" s="14"/>
      <c r="B245" s="249"/>
      <c r="C245" s="250"/>
      <c r="D245" s="232" t="s">
        <v>157</v>
      </c>
      <c r="E245" s="251" t="s">
        <v>278</v>
      </c>
      <c r="F245" s="252" t="s">
        <v>280</v>
      </c>
      <c r="G245" s="250"/>
      <c r="H245" s="253">
        <v>2453.3000000000002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9" t="s">
        <v>157</v>
      </c>
      <c r="AU245" s="259" t="s">
        <v>85</v>
      </c>
      <c r="AV245" s="14" t="s">
        <v>85</v>
      </c>
      <c r="AW245" s="14" t="s">
        <v>32</v>
      </c>
      <c r="AX245" s="14" t="s">
        <v>83</v>
      </c>
      <c r="AY245" s="259" t="s">
        <v>144</v>
      </c>
    </row>
    <row r="246" s="2" customFormat="1" ht="24.15" customHeight="1">
      <c r="A246" s="39"/>
      <c r="B246" s="40"/>
      <c r="C246" s="219" t="s">
        <v>221</v>
      </c>
      <c r="D246" s="219" t="s">
        <v>147</v>
      </c>
      <c r="E246" s="220" t="s">
        <v>439</v>
      </c>
      <c r="F246" s="221" t="s">
        <v>440</v>
      </c>
      <c r="G246" s="222" t="s">
        <v>279</v>
      </c>
      <c r="H246" s="223">
        <v>6129.018</v>
      </c>
      <c r="I246" s="224"/>
      <c r="J246" s="225">
        <f>ROUND(I246*H246,2)</f>
        <v>0</v>
      </c>
      <c r="K246" s="221" t="s">
        <v>151</v>
      </c>
      <c r="L246" s="45"/>
      <c r="M246" s="226" t="s">
        <v>1</v>
      </c>
      <c r="N246" s="227" t="s">
        <v>40</v>
      </c>
      <c r="O246" s="92"/>
      <c r="P246" s="228">
        <f>O246*H246</f>
        <v>0</v>
      </c>
      <c r="Q246" s="228">
        <v>0</v>
      </c>
      <c r="R246" s="228">
        <f>Q246*H246</f>
        <v>0</v>
      </c>
      <c r="S246" s="228">
        <v>0</v>
      </c>
      <c r="T246" s="229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30" t="s">
        <v>173</v>
      </c>
      <c r="AT246" s="230" t="s">
        <v>147</v>
      </c>
      <c r="AU246" s="230" t="s">
        <v>85</v>
      </c>
      <c r="AY246" s="18" t="s">
        <v>144</v>
      </c>
      <c r="BE246" s="231">
        <f>IF(N246="základní",J246,0)</f>
        <v>0</v>
      </c>
      <c r="BF246" s="231">
        <f>IF(N246="snížená",J246,0)</f>
        <v>0</v>
      </c>
      <c r="BG246" s="231">
        <f>IF(N246="zákl. přenesená",J246,0)</f>
        <v>0</v>
      </c>
      <c r="BH246" s="231">
        <f>IF(N246="sníž. přenesená",J246,0)</f>
        <v>0</v>
      </c>
      <c r="BI246" s="231">
        <f>IF(N246="nulová",J246,0)</f>
        <v>0</v>
      </c>
      <c r="BJ246" s="18" t="s">
        <v>83</v>
      </c>
      <c r="BK246" s="231">
        <f>ROUND(I246*H246,2)</f>
        <v>0</v>
      </c>
      <c r="BL246" s="18" t="s">
        <v>173</v>
      </c>
      <c r="BM246" s="230" t="s">
        <v>441</v>
      </c>
    </row>
    <row r="247" s="2" customFormat="1">
      <c r="A247" s="39"/>
      <c r="B247" s="40"/>
      <c r="C247" s="41"/>
      <c r="D247" s="232" t="s">
        <v>154</v>
      </c>
      <c r="E247" s="41"/>
      <c r="F247" s="233" t="s">
        <v>442</v>
      </c>
      <c r="G247" s="41"/>
      <c r="H247" s="41"/>
      <c r="I247" s="234"/>
      <c r="J247" s="41"/>
      <c r="K247" s="41"/>
      <c r="L247" s="45"/>
      <c r="M247" s="235"/>
      <c r="N247" s="236"/>
      <c r="O247" s="92"/>
      <c r="P247" s="92"/>
      <c r="Q247" s="92"/>
      <c r="R247" s="92"/>
      <c r="S247" s="92"/>
      <c r="T247" s="93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154</v>
      </c>
      <c r="AU247" s="18" t="s">
        <v>85</v>
      </c>
    </row>
    <row r="248" s="2" customFormat="1">
      <c r="A248" s="39"/>
      <c r="B248" s="40"/>
      <c r="C248" s="41"/>
      <c r="D248" s="237" t="s">
        <v>155</v>
      </c>
      <c r="E248" s="41"/>
      <c r="F248" s="238" t="s">
        <v>443</v>
      </c>
      <c r="G248" s="41"/>
      <c r="H248" s="41"/>
      <c r="I248" s="234"/>
      <c r="J248" s="41"/>
      <c r="K248" s="41"/>
      <c r="L248" s="45"/>
      <c r="M248" s="235"/>
      <c r="N248" s="236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155</v>
      </c>
      <c r="AU248" s="18" t="s">
        <v>85</v>
      </c>
    </row>
    <row r="249" s="14" customFormat="1">
      <c r="A249" s="14"/>
      <c r="B249" s="249"/>
      <c r="C249" s="250"/>
      <c r="D249" s="232" t="s">
        <v>157</v>
      </c>
      <c r="E249" s="251" t="s">
        <v>1</v>
      </c>
      <c r="F249" s="252" t="s">
        <v>444</v>
      </c>
      <c r="G249" s="250"/>
      <c r="H249" s="253">
        <v>88.969999999999999</v>
      </c>
      <c r="I249" s="254"/>
      <c r="J249" s="250"/>
      <c r="K249" s="250"/>
      <c r="L249" s="255"/>
      <c r="M249" s="256"/>
      <c r="N249" s="257"/>
      <c r="O249" s="257"/>
      <c r="P249" s="257"/>
      <c r="Q249" s="257"/>
      <c r="R249" s="257"/>
      <c r="S249" s="257"/>
      <c r="T249" s="258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59" t="s">
        <v>157</v>
      </c>
      <c r="AU249" s="259" t="s">
        <v>85</v>
      </c>
      <c r="AV249" s="14" t="s">
        <v>85</v>
      </c>
      <c r="AW249" s="14" t="s">
        <v>32</v>
      </c>
      <c r="AX249" s="14" t="s">
        <v>75</v>
      </c>
      <c r="AY249" s="259" t="s">
        <v>144</v>
      </c>
    </row>
    <row r="250" s="14" customFormat="1">
      <c r="A250" s="14"/>
      <c r="B250" s="249"/>
      <c r="C250" s="250"/>
      <c r="D250" s="232" t="s">
        <v>157</v>
      </c>
      <c r="E250" s="251" t="s">
        <v>1</v>
      </c>
      <c r="F250" s="252" t="s">
        <v>445</v>
      </c>
      <c r="G250" s="250"/>
      <c r="H250" s="253">
        <v>20.100000000000001</v>
      </c>
      <c r="I250" s="254"/>
      <c r="J250" s="250"/>
      <c r="K250" s="250"/>
      <c r="L250" s="255"/>
      <c r="M250" s="256"/>
      <c r="N250" s="257"/>
      <c r="O250" s="257"/>
      <c r="P250" s="257"/>
      <c r="Q250" s="257"/>
      <c r="R250" s="257"/>
      <c r="S250" s="257"/>
      <c r="T250" s="258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9" t="s">
        <v>157</v>
      </c>
      <c r="AU250" s="259" t="s">
        <v>85</v>
      </c>
      <c r="AV250" s="14" t="s">
        <v>85</v>
      </c>
      <c r="AW250" s="14" t="s">
        <v>32</v>
      </c>
      <c r="AX250" s="14" t="s">
        <v>75</v>
      </c>
      <c r="AY250" s="259" t="s">
        <v>144</v>
      </c>
    </row>
    <row r="251" s="14" customFormat="1">
      <c r="A251" s="14"/>
      <c r="B251" s="249"/>
      <c r="C251" s="250"/>
      <c r="D251" s="232" t="s">
        <v>157</v>
      </c>
      <c r="E251" s="251" t="s">
        <v>1</v>
      </c>
      <c r="F251" s="252" t="s">
        <v>446</v>
      </c>
      <c r="G251" s="250"/>
      <c r="H251" s="253">
        <v>55.799999999999997</v>
      </c>
      <c r="I251" s="254"/>
      <c r="J251" s="250"/>
      <c r="K251" s="250"/>
      <c r="L251" s="255"/>
      <c r="M251" s="256"/>
      <c r="N251" s="257"/>
      <c r="O251" s="257"/>
      <c r="P251" s="257"/>
      <c r="Q251" s="257"/>
      <c r="R251" s="257"/>
      <c r="S251" s="257"/>
      <c r="T251" s="258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59" t="s">
        <v>157</v>
      </c>
      <c r="AU251" s="259" t="s">
        <v>85</v>
      </c>
      <c r="AV251" s="14" t="s">
        <v>85</v>
      </c>
      <c r="AW251" s="14" t="s">
        <v>32</v>
      </c>
      <c r="AX251" s="14" t="s">
        <v>75</v>
      </c>
      <c r="AY251" s="259" t="s">
        <v>144</v>
      </c>
    </row>
    <row r="252" s="14" customFormat="1">
      <c r="A252" s="14"/>
      <c r="B252" s="249"/>
      <c r="C252" s="250"/>
      <c r="D252" s="232" t="s">
        <v>157</v>
      </c>
      <c r="E252" s="251" t="s">
        <v>1</v>
      </c>
      <c r="F252" s="252" t="s">
        <v>447</v>
      </c>
      <c r="G252" s="250"/>
      <c r="H252" s="253">
        <v>20.100000000000001</v>
      </c>
      <c r="I252" s="254"/>
      <c r="J252" s="250"/>
      <c r="K252" s="250"/>
      <c r="L252" s="255"/>
      <c r="M252" s="256"/>
      <c r="N252" s="257"/>
      <c r="O252" s="257"/>
      <c r="P252" s="257"/>
      <c r="Q252" s="257"/>
      <c r="R252" s="257"/>
      <c r="S252" s="257"/>
      <c r="T252" s="258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59" t="s">
        <v>157</v>
      </c>
      <c r="AU252" s="259" t="s">
        <v>85</v>
      </c>
      <c r="AV252" s="14" t="s">
        <v>85</v>
      </c>
      <c r="AW252" s="14" t="s">
        <v>32</v>
      </c>
      <c r="AX252" s="14" t="s">
        <v>75</v>
      </c>
      <c r="AY252" s="259" t="s">
        <v>144</v>
      </c>
    </row>
    <row r="253" s="14" customFormat="1">
      <c r="A253" s="14"/>
      <c r="B253" s="249"/>
      <c r="C253" s="250"/>
      <c r="D253" s="232" t="s">
        <v>157</v>
      </c>
      <c r="E253" s="251" t="s">
        <v>1</v>
      </c>
      <c r="F253" s="252" t="s">
        <v>448</v>
      </c>
      <c r="G253" s="250"/>
      <c r="H253" s="253">
        <v>363.16500000000002</v>
      </c>
      <c r="I253" s="254"/>
      <c r="J253" s="250"/>
      <c r="K253" s="250"/>
      <c r="L253" s="255"/>
      <c r="M253" s="256"/>
      <c r="N253" s="257"/>
      <c r="O253" s="257"/>
      <c r="P253" s="257"/>
      <c r="Q253" s="257"/>
      <c r="R253" s="257"/>
      <c r="S253" s="257"/>
      <c r="T253" s="258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59" t="s">
        <v>157</v>
      </c>
      <c r="AU253" s="259" t="s">
        <v>85</v>
      </c>
      <c r="AV253" s="14" t="s">
        <v>85</v>
      </c>
      <c r="AW253" s="14" t="s">
        <v>32</v>
      </c>
      <c r="AX253" s="14" t="s">
        <v>75</v>
      </c>
      <c r="AY253" s="259" t="s">
        <v>144</v>
      </c>
    </row>
    <row r="254" s="14" customFormat="1">
      <c r="A254" s="14"/>
      <c r="B254" s="249"/>
      <c r="C254" s="250"/>
      <c r="D254" s="232" t="s">
        <v>157</v>
      </c>
      <c r="E254" s="251" t="s">
        <v>1</v>
      </c>
      <c r="F254" s="252" t="s">
        <v>449</v>
      </c>
      <c r="G254" s="250"/>
      <c r="H254" s="253">
        <v>190.154</v>
      </c>
      <c r="I254" s="254"/>
      <c r="J254" s="250"/>
      <c r="K254" s="250"/>
      <c r="L254" s="255"/>
      <c r="M254" s="256"/>
      <c r="N254" s="257"/>
      <c r="O254" s="257"/>
      <c r="P254" s="257"/>
      <c r="Q254" s="257"/>
      <c r="R254" s="257"/>
      <c r="S254" s="257"/>
      <c r="T254" s="258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9" t="s">
        <v>157</v>
      </c>
      <c r="AU254" s="259" t="s">
        <v>85</v>
      </c>
      <c r="AV254" s="14" t="s">
        <v>85</v>
      </c>
      <c r="AW254" s="14" t="s">
        <v>32</v>
      </c>
      <c r="AX254" s="14" t="s">
        <v>75</v>
      </c>
      <c r="AY254" s="259" t="s">
        <v>144</v>
      </c>
    </row>
    <row r="255" s="14" customFormat="1">
      <c r="A255" s="14"/>
      <c r="B255" s="249"/>
      <c r="C255" s="250"/>
      <c r="D255" s="232" t="s">
        <v>157</v>
      </c>
      <c r="E255" s="251" t="s">
        <v>1</v>
      </c>
      <c r="F255" s="252" t="s">
        <v>450</v>
      </c>
      <c r="G255" s="250"/>
      <c r="H255" s="253">
        <v>1134.011</v>
      </c>
      <c r="I255" s="254"/>
      <c r="J255" s="250"/>
      <c r="K255" s="250"/>
      <c r="L255" s="255"/>
      <c r="M255" s="256"/>
      <c r="N255" s="257"/>
      <c r="O255" s="257"/>
      <c r="P255" s="257"/>
      <c r="Q255" s="257"/>
      <c r="R255" s="257"/>
      <c r="S255" s="257"/>
      <c r="T255" s="258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59" t="s">
        <v>157</v>
      </c>
      <c r="AU255" s="259" t="s">
        <v>85</v>
      </c>
      <c r="AV255" s="14" t="s">
        <v>85</v>
      </c>
      <c r="AW255" s="14" t="s">
        <v>32</v>
      </c>
      <c r="AX255" s="14" t="s">
        <v>75</v>
      </c>
      <c r="AY255" s="259" t="s">
        <v>144</v>
      </c>
    </row>
    <row r="256" s="14" customFormat="1">
      <c r="A256" s="14"/>
      <c r="B256" s="249"/>
      <c r="C256" s="250"/>
      <c r="D256" s="232" t="s">
        <v>157</v>
      </c>
      <c r="E256" s="251" t="s">
        <v>1</v>
      </c>
      <c r="F256" s="252" t="s">
        <v>451</v>
      </c>
      <c r="G256" s="250"/>
      <c r="H256" s="253">
        <v>65.719999999999999</v>
      </c>
      <c r="I256" s="254"/>
      <c r="J256" s="250"/>
      <c r="K256" s="250"/>
      <c r="L256" s="255"/>
      <c r="M256" s="256"/>
      <c r="N256" s="257"/>
      <c r="O256" s="257"/>
      <c r="P256" s="257"/>
      <c r="Q256" s="257"/>
      <c r="R256" s="257"/>
      <c r="S256" s="257"/>
      <c r="T256" s="258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59" t="s">
        <v>157</v>
      </c>
      <c r="AU256" s="259" t="s">
        <v>85</v>
      </c>
      <c r="AV256" s="14" t="s">
        <v>85</v>
      </c>
      <c r="AW256" s="14" t="s">
        <v>32</v>
      </c>
      <c r="AX256" s="14" t="s">
        <v>75</v>
      </c>
      <c r="AY256" s="259" t="s">
        <v>144</v>
      </c>
    </row>
    <row r="257" s="14" customFormat="1">
      <c r="A257" s="14"/>
      <c r="B257" s="249"/>
      <c r="C257" s="250"/>
      <c r="D257" s="232" t="s">
        <v>157</v>
      </c>
      <c r="E257" s="251" t="s">
        <v>1</v>
      </c>
      <c r="F257" s="252" t="s">
        <v>452</v>
      </c>
      <c r="G257" s="250"/>
      <c r="H257" s="253">
        <v>831.15999999999997</v>
      </c>
      <c r="I257" s="254"/>
      <c r="J257" s="250"/>
      <c r="K257" s="250"/>
      <c r="L257" s="255"/>
      <c r="M257" s="256"/>
      <c r="N257" s="257"/>
      <c r="O257" s="257"/>
      <c r="P257" s="257"/>
      <c r="Q257" s="257"/>
      <c r="R257" s="257"/>
      <c r="S257" s="257"/>
      <c r="T257" s="258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59" t="s">
        <v>157</v>
      </c>
      <c r="AU257" s="259" t="s">
        <v>85</v>
      </c>
      <c r="AV257" s="14" t="s">
        <v>85</v>
      </c>
      <c r="AW257" s="14" t="s">
        <v>32</v>
      </c>
      <c r="AX257" s="14" t="s">
        <v>75</v>
      </c>
      <c r="AY257" s="259" t="s">
        <v>144</v>
      </c>
    </row>
    <row r="258" s="14" customFormat="1">
      <c r="A258" s="14"/>
      <c r="B258" s="249"/>
      <c r="C258" s="250"/>
      <c r="D258" s="232" t="s">
        <v>157</v>
      </c>
      <c r="E258" s="251" t="s">
        <v>1</v>
      </c>
      <c r="F258" s="252" t="s">
        <v>453</v>
      </c>
      <c r="G258" s="250"/>
      <c r="H258" s="253">
        <v>1325.0329999999999</v>
      </c>
      <c r="I258" s="254"/>
      <c r="J258" s="250"/>
      <c r="K258" s="250"/>
      <c r="L258" s="255"/>
      <c r="M258" s="256"/>
      <c r="N258" s="257"/>
      <c r="O258" s="257"/>
      <c r="P258" s="257"/>
      <c r="Q258" s="257"/>
      <c r="R258" s="257"/>
      <c r="S258" s="257"/>
      <c r="T258" s="258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9" t="s">
        <v>157</v>
      </c>
      <c r="AU258" s="259" t="s">
        <v>85</v>
      </c>
      <c r="AV258" s="14" t="s">
        <v>85</v>
      </c>
      <c r="AW258" s="14" t="s">
        <v>32</v>
      </c>
      <c r="AX258" s="14" t="s">
        <v>75</v>
      </c>
      <c r="AY258" s="259" t="s">
        <v>144</v>
      </c>
    </row>
    <row r="259" s="14" customFormat="1">
      <c r="A259" s="14"/>
      <c r="B259" s="249"/>
      <c r="C259" s="250"/>
      <c r="D259" s="232" t="s">
        <v>157</v>
      </c>
      <c r="E259" s="251" t="s">
        <v>1</v>
      </c>
      <c r="F259" s="252" t="s">
        <v>454</v>
      </c>
      <c r="G259" s="250"/>
      <c r="H259" s="253">
        <v>24.454999999999998</v>
      </c>
      <c r="I259" s="254"/>
      <c r="J259" s="250"/>
      <c r="K259" s="250"/>
      <c r="L259" s="255"/>
      <c r="M259" s="256"/>
      <c r="N259" s="257"/>
      <c r="O259" s="257"/>
      <c r="P259" s="257"/>
      <c r="Q259" s="257"/>
      <c r="R259" s="257"/>
      <c r="S259" s="257"/>
      <c r="T259" s="258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T259" s="259" t="s">
        <v>157</v>
      </c>
      <c r="AU259" s="259" t="s">
        <v>85</v>
      </c>
      <c r="AV259" s="14" t="s">
        <v>85</v>
      </c>
      <c r="AW259" s="14" t="s">
        <v>32</v>
      </c>
      <c r="AX259" s="14" t="s">
        <v>75</v>
      </c>
      <c r="AY259" s="259" t="s">
        <v>144</v>
      </c>
    </row>
    <row r="260" s="14" customFormat="1">
      <c r="A260" s="14"/>
      <c r="B260" s="249"/>
      <c r="C260" s="250"/>
      <c r="D260" s="232" t="s">
        <v>157</v>
      </c>
      <c r="E260" s="251" t="s">
        <v>1</v>
      </c>
      <c r="F260" s="252" t="s">
        <v>455</v>
      </c>
      <c r="G260" s="250"/>
      <c r="H260" s="253">
        <v>2010.3499999999999</v>
      </c>
      <c r="I260" s="254"/>
      <c r="J260" s="250"/>
      <c r="K260" s="250"/>
      <c r="L260" s="255"/>
      <c r="M260" s="256"/>
      <c r="N260" s="257"/>
      <c r="O260" s="257"/>
      <c r="P260" s="257"/>
      <c r="Q260" s="257"/>
      <c r="R260" s="257"/>
      <c r="S260" s="257"/>
      <c r="T260" s="258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59" t="s">
        <v>157</v>
      </c>
      <c r="AU260" s="259" t="s">
        <v>85</v>
      </c>
      <c r="AV260" s="14" t="s">
        <v>85</v>
      </c>
      <c r="AW260" s="14" t="s">
        <v>32</v>
      </c>
      <c r="AX260" s="14" t="s">
        <v>75</v>
      </c>
      <c r="AY260" s="259" t="s">
        <v>144</v>
      </c>
    </row>
    <row r="261" s="15" customFormat="1">
      <c r="A261" s="15"/>
      <c r="B261" s="264"/>
      <c r="C261" s="265"/>
      <c r="D261" s="232" t="s">
        <v>157</v>
      </c>
      <c r="E261" s="266" t="s">
        <v>1</v>
      </c>
      <c r="F261" s="267" t="s">
        <v>321</v>
      </c>
      <c r="G261" s="265"/>
      <c r="H261" s="268">
        <v>6129.018</v>
      </c>
      <c r="I261" s="269"/>
      <c r="J261" s="265"/>
      <c r="K261" s="265"/>
      <c r="L261" s="270"/>
      <c r="M261" s="271"/>
      <c r="N261" s="272"/>
      <c r="O261" s="272"/>
      <c r="P261" s="272"/>
      <c r="Q261" s="272"/>
      <c r="R261" s="272"/>
      <c r="S261" s="272"/>
      <c r="T261" s="273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74" t="s">
        <v>157</v>
      </c>
      <c r="AU261" s="274" t="s">
        <v>85</v>
      </c>
      <c r="AV261" s="15" t="s">
        <v>173</v>
      </c>
      <c r="AW261" s="15" t="s">
        <v>32</v>
      </c>
      <c r="AX261" s="15" t="s">
        <v>83</v>
      </c>
      <c r="AY261" s="274" t="s">
        <v>144</v>
      </c>
    </row>
    <row r="262" s="2" customFormat="1" ht="24.15" customHeight="1">
      <c r="A262" s="39"/>
      <c r="B262" s="40"/>
      <c r="C262" s="219" t="s">
        <v>7</v>
      </c>
      <c r="D262" s="219" t="s">
        <v>147</v>
      </c>
      <c r="E262" s="220" t="s">
        <v>456</v>
      </c>
      <c r="F262" s="221" t="s">
        <v>457</v>
      </c>
      <c r="G262" s="222" t="s">
        <v>279</v>
      </c>
      <c r="H262" s="223">
        <v>1962.6400000000001</v>
      </c>
      <c r="I262" s="224"/>
      <c r="J262" s="225">
        <f>ROUND(I262*H262,2)</f>
        <v>0</v>
      </c>
      <c r="K262" s="221" t="s">
        <v>151</v>
      </c>
      <c r="L262" s="45"/>
      <c r="M262" s="226" t="s">
        <v>1</v>
      </c>
      <c r="N262" s="227" t="s">
        <v>40</v>
      </c>
      <c r="O262" s="92"/>
      <c r="P262" s="228">
        <f>O262*H262</f>
        <v>0</v>
      </c>
      <c r="Q262" s="228">
        <v>0</v>
      </c>
      <c r="R262" s="228">
        <f>Q262*H262</f>
        <v>0</v>
      </c>
      <c r="S262" s="228">
        <v>0</v>
      </c>
      <c r="T262" s="229">
        <f>S262*H262</f>
        <v>0</v>
      </c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R262" s="230" t="s">
        <v>173</v>
      </c>
      <c r="AT262" s="230" t="s">
        <v>147</v>
      </c>
      <c r="AU262" s="230" t="s">
        <v>85</v>
      </c>
      <c r="AY262" s="18" t="s">
        <v>144</v>
      </c>
      <c r="BE262" s="231">
        <f>IF(N262="základní",J262,0)</f>
        <v>0</v>
      </c>
      <c r="BF262" s="231">
        <f>IF(N262="snížená",J262,0)</f>
        <v>0</v>
      </c>
      <c r="BG262" s="231">
        <f>IF(N262="zákl. přenesená",J262,0)</f>
        <v>0</v>
      </c>
      <c r="BH262" s="231">
        <f>IF(N262="sníž. přenesená",J262,0)</f>
        <v>0</v>
      </c>
      <c r="BI262" s="231">
        <f>IF(N262="nulová",J262,0)</f>
        <v>0</v>
      </c>
      <c r="BJ262" s="18" t="s">
        <v>83</v>
      </c>
      <c r="BK262" s="231">
        <f>ROUND(I262*H262,2)</f>
        <v>0</v>
      </c>
      <c r="BL262" s="18" t="s">
        <v>173</v>
      </c>
      <c r="BM262" s="230" t="s">
        <v>458</v>
      </c>
    </row>
    <row r="263" s="2" customFormat="1">
      <c r="A263" s="39"/>
      <c r="B263" s="40"/>
      <c r="C263" s="41"/>
      <c r="D263" s="232" t="s">
        <v>154</v>
      </c>
      <c r="E263" s="41"/>
      <c r="F263" s="233" t="s">
        <v>459</v>
      </c>
      <c r="G263" s="41"/>
      <c r="H263" s="41"/>
      <c r="I263" s="234"/>
      <c r="J263" s="41"/>
      <c r="K263" s="41"/>
      <c r="L263" s="45"/>
      <c r="M263" s="235"/>
      <c r="N263" s="236"/>
      <c r="O263" s="92"/>
      <c r="P263" s="92"/>
      <c r="Q263" s="92"/>
      <c r="R263" s="92"/>
      <c r="S263" s="92"/>
      <c r="T263" s="93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T263" s="18" t="s">
        <v>154</v>
      </c>
      <c r="AU263" s="18" t="s">
        <v>85</v>
      </c>
    </row>
    <row r="264" s="2" customFormat="1">
      <c r="A264" s="39"/>
      <c r="B264" s="40"/>
      <c r="C264" s="41"/>
      <c r="D264" s="237" t="s">
        <v>155</v>
      </c>
      <c r="E264" s="41"/>
      <c r="F264" s="238" t="s">
        <v>460</v>
      </c>
      <c r="G264" s="41"/>
      <c r="H264" s="41"/>
      <c r="I264" s="234"/>
      <c r="J264" s="41"/>
      <c r="K264" s="41"/>
      <c r="L264" s="45"/>
      <c r="M264" s="235"/>
      <c r="N264" s="236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155</v>
      </c>
      <c r="AU264" s="18" t="s">
        <v>85</v>
      </c>
    </row>
    <row r="265" s="14" customFormat="1">
      <c r="A265" s="14"/>
      <c r="B265" s="249"/>
      <c r="C265" s="250"/>
      <c r="D265" s="232" t="s">
        <v>157</v>
      </c>
      <c r="E265" s="251" t="s">
        <v>1</v>
      </c>
      <c r="F265" s="252" t="s">
        <v>278</v>
      </c>
      <c r="G265" s="250"/>
      <c r="H265" s="253">
        <v>2453.3000000000002</v>
      </c>
      <c r="I265" s="254"/>
      <c r="J265" s="250"/>
      <c r="K265" s="250"/>
      <c r="L265" s="255"/>
      <c r="M265" s="256"/>
      <c r="N265" s="257"/>
      <c r="O265" s="257"/>
      <c r="P265" s="257"/>
      <c r="Q265" s="257"/>
      <c r="R265" s="257"/>
      <c r="S265" s="257"/>
      <c r="T265" s="258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59" t="s">
        <v>157</v>
      </c>
      <c r="AU265" s="259" t="s">
        <v>85</v>
      </c>
      <c r="AV265" s="14" t="s">
        <v>85</v>
      </c>
      <c r="AW265" s="14" t="s">
        <v>32</v>
      </c>
      <c r="AX265" s="14" t="s">
        <v>83</v>
      </c>
      <c r="AY265" s="259" t="s">
        <v>144</v>
      </c>
    </row>
    <row r="266" s="14" customFormat="1">
      <c r="A266" s="14"/>
      <c r="B266" s="249"/>
      <c r="C266" s="250"/>
      <c r="D266" s="232" t="s">
        <v>157</v>
      </c>
      <c r="E266" s="250"/>
      <c r="F266" s="252" t="s">
        <v>461</v>
      </c>
      <c r="G266" s="250"/>
      <c r="H266" s="253">
        <v>1962.6400000000001</v>
      </c>
      <c r="I266" s="254"/>
      <c r="J266" s="250"/>
      <c r="K266" s="250"/>
      <c r="L266" s="255"/>
      <c r="M266" s="256"/>
      <c r="N266" s="257"/>
      <c r="O266" s="257"/>
      <c r="P266" s="257"/>
      <c r="Q266" s="257"/>
      <c r="R266" s="257"/>
      <c r="S266" s="257"/>
      <c r="T266" s="258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9" t="s">
        <v>157</v>
      </c>
      <c r="AU266" s="259" t="s">
        <v>85</v>
      </c>
      <c r="AV266" s="14" t="s">
        <v>85</v>
      </c>
      <c r="AW266" s="14" t="s">
        <v>4</v>
      </c>
      <c r="AX266" s="14" t="s">
        <v>83</v>
      </c>
      <c r="AY266" s="259" t="s">
        <v>144</v>
      </c>
    </row>
    <row r="267" s="2" customFormat="1" ht="24.15" customHeight="1">
      <c r="A267" s="39"/>
      <c r="B267" s="40"/>
      <c r="C267" s="219" t="s">
        <v>462</v>
      </c>
      <c r="D267" s="219" t="s">
        <v>147</v>
      </c>
      <c r="E267" s="220" t="s">
        <v>463</v>
      </c>
      <c r="F267" s="221" t="s">
        <v>464</v>
      </c>
      <c r="G267" s="222" t="s">
        <v>279</v>
      </c>
      <c r="H267" s="223">
        <v>490.66000000000002</v>
      </c>
      <c r="I267" s="224"/>
      <c r="J267" s="225">
        <f>ROUND(I267*H267,2)</f>
        <v>0</v>
      </c>
      <c r="K267" s="221" t="s">
        <v>151</v>
      </c>
      <c r="L267" s="45"/>
      <c r="M267" s="226" t="s">
        <v>1</v>
      </c>
      <c r="N267" s="227" t="s">
        <v>40</v>
      </c>
      <c r="O267" s="92"/>
      <c r="P267" s="228">
        <f>O267*H267</f>
        <v>0</v>
      </c>
      <c r="Q267" s="228">
        <v>0</v>
      </c>
      <c r="R267" s="228">
        <f>Q267*H267</f>
        <v>0</v>
      </c>
      <c r="S267" s="228">
        <v>0</v>
      </c>
      <c r="T267" s="229">
        <f>S267*H267</f>
        <v>0</v>
      </c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R267" s="230" t="s">
        <v>173</v>
      </c>
      <c r="AT267" s="230" t="s">
        <v>147</v>
      </c>
      <c r="AU267" s="230" t="s">
        <v>85</v>
      </c>
      <c r="AY267" s="18" t="s">
        <v>144</v>
      </c>
      <c r="BE267" s="231">
        <f>IF(N267="základní",J267,0)</f>
        <v>0</v>
      </c>
      <c r="BF267" s="231">
        <f>IF(N267="snížená",J267,0)</f>
        <v>0</v>
      </c>
      <c r="BG267" s="231">
        <f>IF(N267="zákl. přenesená",J267,0)</f>
        <v>0</v>
      </c>
      <c r="BH267" s="231">
        <f>IF(N267="sníž. přenesená",J267,0)</f>
        <v>0</v>
      </c>
      <c r="BI267" s="231">
        <f>IF(N267="nulová",J267,0)</f>
        <v>0</v>
      </c>
      <c r="BJ267" s="18" t="s">
        <v>83</v>
      </c>
      <c r="BK267" s="231">
        <f>ROUND(I267*H267,2)</f>
        <v>0</v>
      </c>
      <c r="BL267" s="18" t="s">
        <v>173</v>
      </c>
      <c r="BM267" s="230" t="s">
        <v>465</v>
      </c>
    </row>
    <row r="268" s="2" customFormat="1">
      <c r="A268" s="39"/>
      <c r="B268" s="40"/>
      <c r="C268" s="41"/>
      <c r="D268" s="232" t="s">
        <v>154</v>
      </c>
      <c r="E268" s="41"/>
      <c r="F268" s="233" t="s">
        <v>466</v>
      </c>
      <c r="G268" s="41"/>
      <c r="H268" s="41"/>
      <c r="I268" s="234"/>
      <c r="J268" s="41"/>
      <c r="K268" s="41"/>
      <c r="L268" s="45"/>
      <c r="M268" s="235"/>
      <c r="N268" s="236"/>
      <c r="O268" s="92"/>
      <c r="P268" s="92"/>
      <c r="Q268" s="92"/>
      <c r="R268" s="92"/>
      <c r="S268" s="92"/>
      <c r="T268" s="93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T268" s="18" t="s">
        <v>154</v>
      </c>
      <c r="AU268" s="18" t="s">
        <v>85</v>
      </c>
    </row>
    <row r="269" s="2" customFormat="1">
      <c r="A269" s="39"/>
      <c r="B269" s="40"/>
      <c r="C269" s="41"/>
      <c r="D269" s="237" t="s">
        <v>155</v>
      </c>
      <c r="E269" s="41"/>
      <c r="F269" s="238" t="s">
        <v>467</v>
      </c>
      <c r="G269" s="41"/>
      <c r="H269" s="41"/>
      <c r="I269" s="234"/>
      <c r="J269" s="41"/>
      <c r="K269" s="41"/>
      <c r="L269" s="45"/>
      <c r="M269" s="235"/>
      <c r="N269" s="236"/>
      <c r="O269" s="92"/>
      <c r="P269" s="92"/>
      <c r="Q269" s="92"/>
      <c r="R269" s="92"/>
      <c r="S269" s="92"/>
      <c r="T269" s="93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155</v>
      </c>
      <c r="AU269" s="18" t="s">
        <v>85</v>
      </c>
    </row>
    <row r="270" s="14" customFormat="1">
      <c r="A270" s="14"/>
      <c r="B270" s="249"/>
      <c r="C270" s="250"/>
      <c r="D270" s="232" t="s">
        <v>157</v>
      </c>
      <c r="E270" s="251" t="s">
        <v>1</v>
      </c>
      <c r="F270" s="252" t="s">
        <v>278</v>
      </c>
      <c r="G270" s="250"/>
      <c r="H270" s="253">
        <v>2453.3000000000002</v>
      </c>
      <c r="I270" s="254"/>
      <c r="J270" s="250"/>
      <c r="K270" s="250"/>
      <c r="L270" s="255"/>
      <c r="M270" s="256"/>
      <c r="N270" s="257"/>
      <c r="O270" s="257"/>
      <c r="P270" s="257"/>
      <c r="Q270" s="257"/>
      <c r="R270" s="257"/>
      <c r="S270" s="257"/>
      <c r="T270" s="258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59" t="s">
        <v>157</v>
      </c>
      <c r="AU270" s="259" t="s">
        <v>85</v>
      </c>
      <c r="AV270" s="14" t="s">
        <v>85</v>
      </c>
      <c r="AW270" s="14" t="s">
        <v>32</v>
      </c>
      <c r="AX270" s="14" t="s">
        <v>83</v>
      </c>
      <c r="AY270" s="259" t="s">
        <v>144</v>
      </c>
    </row>
    <row r="271" s="14" customFormat="1">
      <c r="A271" s="14"/>
      <c r="B271" s="249"/>
      <c r="C271" s="250"/>
      <c r="D271" s="232" t="s">
        <v>157</v>
      </c>
      <c r="E271" s="250"/>
      <c r="F271" s="252" t="s">
        <v>468</v>
      </c>
      <c r="G271" s="250"/>
      <c r="H271" s="253">
        <v>490.66000000000002</v>
      </c>
      <c r="I271" s="254"/>
      <c r="J271" s="250"/>
      <c r="K271" s="250"/>
      <c r="L271" s="255"/>
      <c r="M271" s="256"/>
      <c r="N271" s="257"/>
      <c r="O271" s="257"/>
      <c r="P271" s="257"/>
      <c r="Q271" s="257"/>
      <c r="R271" s="257"/>
      <c r="S271" s="257"/>
      <c r="T271" s="258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9" t="s">
        <v>157</v>
      </c>
      <c r="AU271" s="259" t="s">
        <v>85</v>
      </c>
      <c r="AV271" s="14" t="s">
        <v>85</v>
      </c>
      <c r="AW271" s="14" t="s">
        <v>4</v>
      </c>
      <c r="AX271" s="14" t="s">
        <v>83</v>
      </c>
      <c r="AY271" s="259" t="s">
        <v>144</v>
      </c>
    </row>
    <row r="272" s="2" customFormat="1" ht="16.5" customHeight="1">
      <c r="A272" s="39"/>
      <c r="B272" s="40"/>
      <c r="C272" s="286" t="s">
        <v>469</v>
      </c>
      <c r="D272" s="286" t="s">
        <v>417</v>
      </c>
      <c r="E272" s="287" t="s">
        <v>470</v>
      </c>
      <c r="F272" s="288" t="s">
        <v>471</v>
      </c>
      <c r="G272" s="289" t="s">
        <v>472</v>
      </c>
      <c r="H272" s="290">
        <v>49.066000000000002</v>
      </c>
      <c r="I272" s="291"/>
      <c r="J272" s="292">
        <f>ROUND(I272*H272,2)</f>
        <v>0</v>
      </c>
      <c r="K272" s="288" t="s">
        <v>151</v>
      </c>
      <c r="L272" s="293"/>
      <c r="M272" s="294" t="s">
        <v>1</v>
      </c>
      <c r="N272" s="295" t="s">
        <v>40</v>
      </c>
      <c r="O272" s="92"/>
      <c r="P272" s="228">
        <f>O272*H272</f>
        <v>0</v>
      </c>
      <c r="Q272" s="228">
        <v>0.001</v>
      </c>
      <c r="R272" s="228">
        <f>Q272*H272</f>
        <v>0.049066000000000005</v>
      </c>
      <c r="S272" s="228">
        <v>0</v>
      </c>
      <c r="T272" s="229">
        <f>S272*H272</f>
        <v>0</v>
      </c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R272" s="230" t="s">
        <v>214</v>
      </c>
      <c r="AT272" s="230" t="s">
        <v>417</v>
      </c>
      <c r="AU272" s="230" t="s">
        <v>85</v>
      </c>
      <c r="AY272" s="18" t="s">
        <v>144</v>
      </c>
      <c r="BE272" s="231">
        <f>IF(N272="základní",J272,0)</f>
        <v>0</v>
      </c>
      <c r="BF272" s="231">
        <f>IF(N272="snížená",J272,0)</f>
        <v>0</v>
      </c>
      <c r="BG272" s="231">
        <f>IF(N272="zákl. přenesená",J272,0)</f>
        <v>0</v>
      </c>
      <c r="BH272" s="231">
        <f>IF(N272="sníž. přenesená",J272,0)</f>
        <v>0</v>
      </c>
      <c r="BI272" s="231">
        <f>IF(N272="nulová",J272,0)</f>
        <v>0</v>
      </c>
      <c r="BJ272" s="18" t="s">
        <v>83</v>
      </c>
      <c r="BK272" s="231">
        <f>ROUND(I272*H272,2)</f>
        <v>0</v>
      </c>
      <c r="BL272" s="18" t="s">
        <v>173</v>
      </c>
      <c r="BM272" s="230" t="s">
        <v>473</v>
      </c>
    </row>
    <row r="273" s="2" customFormat="1">
      <c r="A273" s="39"/>
      <c r="B273" s="40"/>
      <c r="C273" s="41"/>
      <c r="D273" s="232" t="s">
        <v>154</v>
      </c>
      <c r="E273" s="41"/>
      <c r="F273" s="233" t="s">
        <v>471</v>
      </c>
      <c r="G273" s="41"/>
      <c r="H273" s="41"/>
      <c r="I273" s="234"/>
      <c r="J273" s="41"/>
      <c r="K273" s="41"/>
      <c r="L273" s="45"/>
      <c r="M273" s="235"/>
      <c r="N273" s="236"/>
      <c r="O273" s="92"/>
      <c r="P273" s="92"/>
      <c r="Q273" s="92"/>
      <c r="R273" s="92"/>
      <c r="S273" s="92"/>
      <c r="T273" s="93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T273" s="18" t="s">
        <v>154</v>
      </c>
      <c r="AU273" s="18" t="s">
        <v>85</v>
      </c>
    </row>
    <row r="274" s="14" customFormat="1">
      <c r="A274" s="14"/>
      <c r="B274" s="249"/>
      <c r="C274" s="250"/>
      <c r="D274" s="232" t="s">
        <v>157</v>
      </c>
      <c r="E274" s="251" t="s">
        <v>1</v>
      </c>
      <c r="F274" s="252" t="s">
        <v>278</v>
      </c>
      <c r="G274" s="250"/>
      <c r="H274" s="253">
        <v>2453.3000000000002</v>
      </c>
      <c r="I274" s="254"/>
      <c r="J274" s="250"/>
      <c r="K274" s="250"/>
      <c r="L274" s="255"/>
      <c r="M274" s="256"/>
      <c r="N274" s="257"/>
      <c r="O274" s="257"/>
      <c r="P274" s="257"/>
      <c r="Q274" s="257"/>
      <c r="R274" s="257"/>
      <c r="S274" s="257"/>
      <c r="T274" s="258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9" t="s">
        <v>157</v>
      </c>
      <c r="AU274" s="259" t="s">
        <v>85</v>
      </c>
      <c r="AV274" s="14" t="s">
        <v>85</v>
      </c>
      <c r="AW274" s="14" t="s">
        <v>32</v>
      </c>
      <c r="AX274" s="14" t="s">
        <v>83</v>
      </c>
      <c r="AY274" s="259" t="s">
        <v>144</v>
      </c>
    </row>
    <row r="275" s="14" customFormat="1">
      <c r="A275" s="14"/>
      <c r="B275" s="249"/>
      <c r="C275" s="250"/>
      <c r="D275" s="232" t="s">
        <v>157</v>
      </c>
      <c r="E275" s="250"/>
      <c r="F275" s="252" t="s">
        <v>474</v>
      </c>
      <c r="G275" s="250"/>
      <c r="H275" s="253">
        <v>49.066000000000002</v>
      </c>
      <c r="I275" s="254"/>
      <c r="J275" s="250"/>
      <c r="K275" s="250"/>
      <c r="L275" s="255"/>
      <c r="M275" s="256"/>
      <c r="N275" s="257"/>
      <c r="O275" s="257"/>
      <c r="P275" s="257"/>
      <c r="Q275" s="257"/>
      <c r="R275" s="257"/>
      <c r="S275" s="257"/>
      <c r="T275" s="258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9" t="s">
        <v>157</v>
      </c>
      <c r="AU275" s="259" t="s">
        <v>85</v>
      </c>
      <c r="AV275" s="14" t="s">
        <v>85</v>
      </c>
      <c r="AW275" s="14" t="s">
        <v>4</v>
      </c>
      <c r="AX275" s="14" t="s">
        <v>83</v>
      </c>
      <c r="AY275" s="259" t="s">
        <v>144</v>
      </c>
    </row>
    <row r="276" s="2" customFormat="1" ht="24.15" customHeight="1">
      <c r="A276" s="39"/>
      <c r="B276" s="40"/>
      <c r="C276" s="219" t="s">
        <v>475</v>
      </c>
      <c r="D276" s="219" t="s">
        <v>147</v>
      </c>
      <c r="E276" s="220" t="s">
        <v>476</v>
      </c>
      <c r="F276" s="221" t="s">
        <v>477</v>
      </c>
      <c r="G276" s="222" t="s">
        <v>279</v>
      </c>
      <c r="H276" s="223">
        <v>490.66000000000002</v>
      </c>
      <c r="I276" s="224"/>
      <c r="J276" s="225">
        <f>ROUND(I276*H276,2)</f>
        <v>0</v>
      </c>
      <c r="K276" s="221" t="s">
        <v>151</v>
      </c>
      <c r="L276" s="45"/>
      <c r="M276" s="226" t="s">
        <v>1</v>
      </c>
      <c r="N276" s="227" t="s">
        <v>40</v>
      </c>
      <c r="O276" s="92"/>
      <c r="P276" s="228">
        <f>O276*H276</f>
        <v>0</v>
      </c>
      <c r="Q276" s="228">
        <v>0</v>
      </c>
      <c r="R276" s="228">
        <f>Q276*H276</f>
        <v>0</v>
      </c>
      <c r="S276" s="228">
        <v>0</v>
      </c>
      <c r="T276" s="229">
        <f>S276*H276</f>
        <v>0</v>
      </c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R276" s="230" t="s">
        <v>173</v>
      </c>
      <c r="AT276" s="230" t="s">
        <v>147</v>
      </c>
      <c r="AU276" s="230" t="s">
        <v>85</v>
      </c>
      <c r="AY276" s="18" t="s">
        <v>144</v>
      </c>
      <c r="BE276" s="231">
        <f>IF(N276="základní",J276,0)</f>
        <v>0</v>
      </c>
      <c r="BF276" s="231">
        <f>IF(N276="snížená",J276,0)</f>
        <v>0</v>
      </c>
      <c r="BG276" s="231">
        <f>IF(N276="zákl. přenesená",J276,0)</f>
        <v>0</v>
      </c>
      <c r="BH276" s="231">
        <f>IF(N276="sníž. přenesená",J276,0)</f>
        <v>0</v>
      </c>
      <c r="BI276" s="231">
        <f>IF(N276="nulová",J276,0)</f>
        <v>0</v>
      </c>
      <c r="BJ276" s="18" t="s">
        <v>83</v>
      </c>
      <c r="BK276" s="231">
        <f>ROUND(I276*H276,2)</f>
        <v>0</v>
      </c>
      <c r="BL276" s="18" t="s">
        <v>173</v>
      </c>
      <c r="BM276" s="230" t="s">
        <v>478</v>
      </c>
    </row>
    <row r="277" s="2" customFormat="1">
      <c r="A277" s="39"/>
      <c r="B277" s="40"/>
      <c r="C277" s="41"/>
      <c r="D277" s="232" t="s">
        <v>154</v>
      </c>
      <c r="E277" s="41"/>
      <c r="F277" s="233" t="s">
        <v>479</v>
      </c>
      <c r="G277" s="41"/>
      <c r="H277" s="41"/>
      <c r="I277" s="234"/>
      <c r="J277" s="41"/>
      <c r="K277" s="41"/>
      <c r="L277" s="45"/>
      <c r="M277" s="235"/>
      <c r="N277" s="236"/>
      <c r="O277" s="92"/>
      <c r="P277" s="92"/>
      <c r="Q277" s="92"/>
      <c r="R277" s="92"/>
      <c r="S277" s="92"/>
      <c r="T277" s="93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T277" s="18" t="s">
        <v>154</v>
      </c>
      <c r="AU277" s="18" t="s">
        <v>85</v>
      </c>
    </row>
    <row r="278" s="2" customFormat="1">
      <c r="A278" s="39"/>
      <c r="B278" s="40"/>
      <c r="C278" s="41"/>
      <c r="D278" s="237" t="s">
        <v>155</v>
      </c>
      <c r="E278" s="41"/>
      <c r="F278" s="238" t="s">
        <v>480</v>
      </c>
      <c r="G278" s="41"/>
      <c r="H278" s="41"/>
      <c r="I278" s="234"/>
      <c r="J278" s="41"/>
      <c r="K278" s="41"/>
      <c r="L278" s="45"/>
      <c r="M278" s="235"/>
      <c r="N278" s="236"/>
      <c r="O278" s="92"/>
      <c r="P278" s="92"/>
      <c r="Q278" s="92"/>
      <c r="R278" s="92"/>
      <c r="S278" s="92"/>
      <c r="T278" s="93"/>
      <c r="U278" s="39"/>
      <c r="V278" s="39"/>
      <c r="W278" s="39"/>
      <c r="X278" s="39"/>
      <c r="Y278" s="39"/>
      <c r="Z278" s="39"/>
      <c r="AA278" s="39"/>
      <c r="AB278" s="39"/>
      <c r="AC278" s="39"/>
      <c r="AD278" s="39"/>
      <c r="AE278" s="39"/>
      <c r="AT278" s="18" t="s">
        <v>155</v>
      </c>
      <c r="AU278" s="18" t="s">
        <v>85</v>
      </c>
    </row>
    <row r="279" s="14" customFormat="1">
      <c r="A279" s="14"/>
      <c r="B279" s="249"/>
      <c r="C279" s="250"/>
      <c r="D279" s="232" t="s">
        <v>157</v>
      </c>
      <c r="E279" s="251" t="s">
        <v>1</v>
      </c>
      <c r="F279" s="252" t="s">
        <v>278</v>
      </c>
      <c r="G279" s="250"/>
      <c r="H279" s="253">
        <v>2453.3000000000002</v>
      </c>
      <c r="I279" s="254"/>
      <c r="J279" s="250"/>
      <c r="K279" s="250"/>
      <c r="L279" s="255"/>
      <c r="M279" s="256"/>
      <c r="N279" s="257"/>
      <c r="O279" s="257"/>
      <c r="P279" s="257"/>
      <c r="Q279" s="257"/>
      <c r="R279" s="257"/>
      <c r="S279" s="257"/>
      <c r="T279" s="258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59" t="s">
        <v>157</v>
      </c>
      <c r="AU279" s="259" t="s">
        <v>85</v>
      </c>
      <c r="AV279" s="14" t="s">
        <v>85</v>
      </c>
      <c r="AW279" s="14" t="s">
        <v>32</v>
      </c>
      <c r="AX279" s="14" t="s">
        <v>83</v>
      </c>
      <c r="AY279" s="259" t="s">
        <v>144</v>
      </c>
    </row>
    <row r="280" s="14" customFormat="1">
      <c r="A280" s="14"/>
      <c r="B280" s="249"/>
      <c r="C280" s="250"/>
      <c r="D280" s="232" t="s">
        <v>157</v>
      </c>
      <c r="E280" s="250"/>
      <c r="F280" s="252" t="s">
        <v>468</v>
      </c>
      <c r="G280" s="250"/>
      <c r="H280" s="253">
        <v>490.66000000000002</v>
      </c>
      <c r="I280" s="254"/>
      <c r="J280" s="250"/>
      <c r="K280" s="250"/>
      <c r="L280" s="255"/>
      <c r="M280" s="256"/>
      <c r="N280" s="257"/>
      <c r="O280" s="257"/>
      <c r="P280" s="257"/>
      <c r="Q280" s="257"/>
      <c r="R280" s="257"/>
      <c r="S280" s="257"/>
      <c r="T280" s="258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T280" s="259" t="s">
        <v>157</v>
      </c>
      <c r="AU280" s="259" t="s">
        <v>85</v>
      </c>
      <c r="AV280" s="14" t="s">
        <v>85</v>
      </c>
      <c r="AW280" s="14" t="s">
        <v>4</v>
      </c>
      <c r="AX280" s="14" t="s">
        <v>83</v>
      </c>
      <c r="AY280" s="259" t="s">
        <v>144</v>
      </c>
    </row>
    <row r="281" s="2" customFormat="1" ht="16.5" customHeight="1">
      <c r="A281" s="39"/>
      <c r="B281" s="40"/>
      <c r="C281" s="219" t="s">
        <v>481</v>
      </c>
      <c r="D281" s="219" t="s">
        <v>147</v>
      </c>
      <c r="E281" s="220" t="s">
        <v>482</v>
      </c>
      <c r="F281" s="221" t="s">
        <v>483</v>
      </c>
      <c r="G281" s="222" t="s">
        <v>279</v>
      </c>
      <c r="H281" s="223">
        <v>245.33000000000001</v>
      </c>
      <c r="I281" s="224"/>
      <c r="J281" s="225">
        <f>ROUND(I281*H281,2)</f>
        <v>0</v>
      </c>
      <c r="K281" s="221" t="s">
        <v>151</v>
      </c>
      <c r="L281" s="45"/>
      <c r="M281" s="226" t="s">
        <v>1</v>
      </c>
      <c r="N281" s="227" t="s">
        <v>40</v>
      </c>
      <c r="O281" s="92"/>
      <c r="P281" s="228">
        <f>O281*H281</f>
        <v>0</v>
      </c>
      <c r="Q281" s="228">
        <v>0</v>
      </c>
      <c r="R281" s="228">
        <f>Q281*H281</f>
        <v>0</v>
      </c>
      <c r="S281" s="228">
        <v>0</v>
      </c>
      <c r="T281" s="229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30" t="s">
        <v>173</v>
      </c>
      <c r="AT281" s="230" t="s">
        <v>147</v>
      </c>
      <c r="AU281" s="230" t="s">
        <v>85</v>
      </c>
      <c r="AY281" s="18" t="s">
        <v>144</v>
      </c>
      <c r="BE281" s="231">
        <f>IF(N281="základní",J281,0)</f>
        <v>0</v>
      </c>
      <c r="BF281" s="231">
        <f>IF(N281="snížená",J281,0)</f>
        <v>0</v>
      </c>
      <c r="BG281" s="231">
        <f>IF(N281="zákl. přenesená",J281,0)</f>
        <v>0</v>
      </c>
      <c r="BH281" s="231">
        <f>IF(N281="sníž. přenesená",J281,0)</f>
        <v>0</v>
      </c>
      <c r="BI281" s="231">
        <f>IF(N281="nulová",J281,0)</f>
        <v>0</v>
      </c>
      <c r="BJ281" s="18" t="s">
        <v>83</v>
      </c>
      <c r="BK281" s="231">
        <f>ROUND(I281*H281,2)</f>
        <v>0</v>
      </c>
      <c r="BL281" s="18" t="s">
        <v>173</v>
      </c>
      <c r="BM281" s="230" t="s">
        <v>484</v>
      </c>
    </row>
    <row r="282" s="2" customFormat="1">
      <c r="A282" s="39"/>
      <c r="B282" s="40"/>
      <c r="C282" s="41"/>
      <c r="D282" s="232" t="s">
        <v>154</v>
      </c>
      <c r="E282" s="41"/>
      <c r="F282" s="233" t="s">
        <v>485</v>
      </c>
      <c r="G282" s="41"/>
      <c r="H282" s="41"/>
      <c r="I282" s="234"/>
      <c r="J282" s="41"/>
      <c r="K282" s="41"/>
      <c r="L282" s="45"/>
      <c r="M282" s="235"/>
      <c r="N282" s="236"/>
      <c r="O282" s="92"/>
      <c r="P282" s="92"/>
      <c r="Q282" s="92"/>
      <c r="R282" s="92"/>
      <c r="S282" s="92"/>
      <c r="T282" s="93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154</v>
      </c>
      <c r="AU282" s="18" t="s">
        <v>85</v>
      </c>
    </row>
    <row r="283" s="2" customFormat="1">
      <c r="A283" s="39"/>
      <c r="B283" s="40"/>
      <c r="C283" s="41"/>
      <c r="D283" s="237" t="s">
        <v>155</v>
      </c>
      <c r="E283" s="41"/>
      <c r="F283" s="238" t="s">
        <v>486</v>
      </c>
      <c r="G283" s="41"/>
      <c r="H283" s="41"/>
      <c r="I283" s="234"/>
      <c r="J283" s="41"/>
      <c r="K283" s="41"/>
      <c r="L283" s="45"/>
      <c r="M283" s="235"/>
      <c r="N283" s="236"/>
      <c r="O283" s="92"/>
      <c r="P283" s="92"/>
      <c r="Q283" s="92"/>
      <c r="R283" s="92"/>
      <c r="S283" s="92"/>
      <c r="T283" s="93"/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T283" s="18" t="s">
        <v>155</v>
      </c>
      <c r="AU283" s="18" t="s">
        <v>85</v>
      </c>
    </row>
    <row r="284" s="14" customFormat="1">
      <c r="A284" s="14"/>
      <c r="B284" s="249"/>
      <c r="C284" s="250"/>
      <c r="D284" s="232" t="s">
        <v>157</v>
      </c>
      <c r="E284" s="251" t="s">
        <v>1</v>
      </c>
      <c r="F284" s="252" t="s">
        <v>278</v>
      </c>
      <c r="G284" s="250"/>
      <c r="H284" s="253">
        <v>2453.3000000000002</v>
      </c>
      <c r="I284" s="254"/>
      <c r="J284" s="250"/>
      <c r="K284" s="250"/>
      <c r="L284" s="255"/>
      <c r="M284" s="256"/>
      <c r="N284" s="257"/>
      <c r="O284" s="257"/>
      <c r="P284" s="257"/>
      <c r="Q284" s="257"/>
      <c r="R284" s="257"/>
      <c r="S284" s="257"/>
      <c r="T284" s="258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T284" s="259" t="s">
        <v>157</v>
      </c>
      <c r="AU284" s="259" t="s">
        <v>85</v>
      </c>
      <c r="AV284" s="14" t="s">
        <v>85</v>
      </c>
      <c r="AW284" s="14" t="s">
        <v>32</v>
      </c>
      <c r="AX284" s="14" t="s">
        <v>83</v>
      </c>
      <c r="AY284" s="259" t="s">
        <v>144</v>
      </c>
    </row>
    <row r="285" s="14" customFormat="1">
      <c r="A285" s="14"/>
      <c r="B285" s="249"/>
      <c r="C285" s="250"/>
      <c r="D285" s="232" t="s">
        <v>157</v>
      </c>
      <c r="E285" s="250"/>
      <c r="F285" s="252" t="s">
        <v>487</v>
      </c>
      <c r="G285" s="250"/>
      <c r="H285" s="253">
        <v>245.33000000000001</v>
      </c>
      <c r="I285" s="254"/>
      <c r="J285" s="250"/>
      <c r="K285" s="250"/>
      <c r="L285" s="255"/>
      <c r="M285" s="256"/>
      <c r="N285" s="257"/>
      <c r="O285" s="257"/>
      <c r="P285" s="257"/>
      <c r="Q285" s="257"/>
      <c r="R285" s="257"/>
      <c r="S285" s="257"/>
      <c r="T285" s="258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59" t="s">
        <v>157</v>
      </c>
      <c r="AU285" s="259" t="s">
        <v>85</v>
      </c>
      <c r="AV285" s="14" t="s">
        <v>85</v>
      </c>
      <c r="AW285" s="14" t="s">
        <v>4</v>
      </c>
      <c r="AX285" s="14" t="s">
        <v>83</v>
      </c>
      <c r="AY285" s="259" t="s">
        <v>144</v>
      </c>
    </row>
    <row r="286" s="2" customFormat="1" ht="24.15" customHeight="1">
      <c r="A286" s="39"/>
      <c r="B286" s="40"/>
      <c r="C286" s="219" t="s">
        <v>488</v>
      </c>
      <c r="D286" s="219" t="s">
        <v>147</v>
      </c>
      <c r="E286" s="220" t="s">
        <v>489</v>
      </c>
      <c r="F286" s="221" t="s">
        <v>490</v>
      </c>
      <c r="G286" s="222" t="s">
        <v>217</v>
      </c>
      <c r="H286" s="223">
        <v>200</v>
      </c>
      <c r="I286" s="224"/>
      <c r="J286" s="225">
        <f>ROUND(I286*H286,2)</f>
        <v>0</v>
      </c>
      <c r="K286" s="221" t="s">
        <v>151</v>
      </c>
      <c r="L286" s="45"/>
      <c r="M286" s="226" t="s">
        <v>1</v>
      </c>
      <c r="N286" s="227" t="s">
        <v>40</v>
      </c>
      <c r="O286" s="92"/>
      <c r="P286" s="228">
        <f>O286*H286</f>
        <v>0</v>
      </c>
      <c r="Q286" s="228">
        <v>0.01281</v>
      </c>
      <c r="R286" s="228">
        <f>Q286*H286</f>
        <v>2.5619999999999998</v>
      </c>
      <c r="S286" s="228">
        <v>0</v>
      </c>
      <c r="T286" s="229">
        <f>S286*H286</f>
        <v>0</v>
      </c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R286" s="230" t="s">
        <v>173</v>
      </c>
      <c r="AT286" s="230" t="s">
        <v>147</v>
      </c>
      <c r="AU286" s="230" t="s">
        <v>85</v>
      </c>
      <c r="AY286" s="18" t="s">
        <v>144</v>
      </c>
      <c r="BE286" s="231">
        <f>IF(N286="základní",J286,0)</f>
        <v>0</v>
      </c>
      <c r="BF286" s="231">
        <f>IF(N286="snížená",J286,0)</f>
        <v>0</v>
      </c>
      <c r="BG286" s="231">
        <f>IF(N286="zákl. přenesená",J286,0)</f>
        <v>0</v>
      </c>
      <c r="BH286" s="231">
        <f>IF(N286="sníž. přenesená",J286,0)</f>
        <v>0</v>
      </c>
      <c r="BI286" s="231">
        <f>IF(N286="nulová",J286,0)</f>
        <v>0</v>
      </c>
      <c r="BJ286" s="18" t="s">
        <v>83</v>
      </c>
      <c r="BK286" s="231">
        <f>ROUND(I286*H286,2)</f>
        <v>0</v>
      </c>
      <c r="BL286" s="18" t="s">
        <v>173</v>
      </c>
      <c r="BM286" s="230" t="s">
        <v>491</v>
      </c>
    </row>
    <row r="287" s="2" customFormat="1">
      <c r="A287" s="39"/>
      <c r="B287" s="40"/>
      <c r="C287" s="41"/>
      <c r="D287" s="232" t="s">
        <v>154</v>
      </c>
      <c r="E287" s="41"/>
      <c r="F287" s="233" t="s">
        <v>492</v>
      </c>
      <c r="G287" s="41"/>
      <c r="H287" s="41"/>
      <c r="I287" s="234"/>
      <c r="J287" s="41"/>
      <c r="K287" s="41"/>
      <c r="L287" s="45"/>
      <c r="M287" s="235"/>
      <c r="N287" s="236"/>
      <c r="O287" s="92"/>
      <c r="P287" s="92"/>
      <c r="Q287" s="92"/>
      <c r="R287" s="92"/>
      <c r="S287" s="92"/>
      <c r="T287" s="93"/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T287" s="18" t="s">
        <v>154</v>
      </c>
      <c r="AU287" s="18" t="s">
        <v>85</v>
      </c>
    </row>
    <row r="288" s="2" customFormat="1">
      <c r="A288" s="39"/>
      <c r="B288" s="40"/>
      <c r="C288" s="41"/>
      <c r="D288" s="237" t="s">
        <v>155</v>
      </c>
      <c r="E288" s="41"/>
      <c r="F288" s="238" t="s">
        <v>493</v>
      </c>
      <c r="G288" s="41"/>
      <c r="H288" s="41"/>
      <c r="I288" s="234"/>
      <c r="J288" s="41"/>
      <c r="K288" s="41"/>
      <c r="L288" s="45"/>
      <c r="M288" s="235"/>
      <c r="N288" s="236"/>
      <c r="O288" s="92"/>
      <c r="P288" s="92"/>
      <c r="Q288" s="92"/>
      <c r="R288" s="92"/>
      <c r="S288" s="92"/>
      <c r="T288" s="93"/>
      <c r="U288" s="39"/>
      <c r="V288" s="39"/>
      <c r="W288" s="39"/>
      <c r="X288" s="39"/>
      <c r="Y288" s="39"/>
      <c r="Z288" s="39"/>
      <c r="AA288" s="39"/>
      <c r="AB288" s="39"/>
      <c r="AC288" s="39"/>
      <c r="AD288" s="39"/>
      <c r="AE288" s="39"/>
      <c r="AT288" s="18" t="s">
        <v>155</v>
      </c>
      <c r="AU288" s="18" t="s">
        <v>85</v>
      </c>
    </row>
    <row r="289" s="2" customFormat="1" ht="24.15" customHeight="1">
      <c r="A289" s="39"/>
      <c r="B289" s="40"/>
      <c r="C289" s="219" t="s">
        <v>494</v>
      </c>
      <c r="D289" s="219" t="s">
        <v>147</v>
      </c>
      <c r="E289" s="220" t="s">
        <v>495</v>
      </c>
      <c r="F289" s="221" t="s">
        <v>496</v>
      </c>
      <c r="G289" s="222" t="s">
        <v>217</v>
      </c>
      <c r="H289" s="223">
        <v>14</v>
      </c>
      <c r="I289" s="224"/>
      <c r="J289" s="225">
        <f>ROUND(I289*H289,2)</f>
        <v>0</v>
      </c>
      <c r="K289" s="221" t="s">
        <v>151</v>
      </c>
      <c r="L289" s="45"/>
      <c r="M289" s="226" t="s">
        <v>1</v>
      </c>
      <c r="N289" s="227" t="s">
        <v>40</v>
      </c>
      <c r="O289" s="92"/>
      <c r="P289" s="228">
        <f>O289*H289</f>
        <v>0</v>
      </c>
      <c r="Q289" s="228">
        <v>0.021350000000000001</v>
      </c>
      <c r="R289" s="228">
        <f>Q289*H289</f>
        <v>0.2989</v>
      </c>
      <c r="S289" s="228">
        <v>0</v>
      </c>
      <c r="T289" s="229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30" t="s">
        <v>173</v>
      </c>
      <c r="AT289" s="230" t="s">
        <v>147</v>
      </c>
      <c r="AU289" s="230" t="s">
        <v>85</v>
      </c>
      <c r="AY289" s="18" t="s">
        <v>144</v>
      </c>
      <c r="BE289" s="231">
        <f>IF(N289="základní",J289,0)</f>
        <v>0</v>
      </c>
      <c r="BF289" s="231">
        <f>IF(N289="snížená",J289,0)</f>
        <v>0</v>
      </c>
      <c r="BG289" s="231">
        <f>IF(N289="zákl. přenesená",J289,0)</f>
        <v>0</v>
      </c>
      <c r="BH289" s="231">
        <f>IF(N289="sníž. přenesená",J289,0)</f>
        <v>0</v>
      </c>
      <c r="BI289" s="231">
        <f>IF(N289="nulová",J289,0)</f>
        <v>0</v>
      </c>
      <c r="BJ289" s="18" t="s">
        <v>83</v>
      </c>
      <c r="BK289" s="231">
        <f>ROUND(I289*H289,2)</f>
        <v>0</v>
      </c>
      <c r="BL289" s="18" t="s">
        <v>173</v>
      </c>
      <c r="BM289" s="230" t="s">
        <v>497</v>
      </c>
    </row>
    <row r="290" s="2" customFormat="1">
      <c r="A290" s="39"/>
      <c r="B290" s="40"/>
      <c r="C290" s="41"/>
      <c r="D290" s="232" t="s">
        <v>154</v>
      </c>
      <c r="E290" s="41"/>
      <c r="F290" s="233" t="s">
        <v>498</v>
      </c>
      <c r="G290" s="41"/>
      <c r="H290" s="41"/>
      <c r="I290" s="234"/>
      <c r="J290" s="41"/>
      <c r="K290" s="41"/>
      <c r="L290" s="45"/>
      <c r="M290" s="235"/>
      <c r="N290" s="236"/>
      <c r="O290" s="92"/>
      <c r="P290" s="92"/>
      <c r="Q290" s="92"/>
      <c r="R290" s="92"/>
      <c r="S290" s="92"/>
      <c r="T290" s="93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  <c r="AE290" s="39"/>
      <c r="AT290" s="18" t="s">
        <v>154</v>
      </c>
      <c r="AU290" s="18" t="s">
        <v>85</v>
      </c>
    </row>
    <row r="291" s="2" customFormat="1">
      <c r="A291" s="39"/>
      <c r="B291" s="40"/>
      <c r="C291" s="41"/>
      <c r="D291" s="237" t="s">
        <v>155</v>
      </c>
      <c r="E291" s="41"/>
      <c r="F291" s="238" t="s">
        <v>499</v>
      </c>
      <c r="G291" s="41"/>
      <c r="H291" s="41"/>
      <c r="I291" s="234"/>
      <c r="J291" s="41"/>
      <c r="K291" s="41"/>
      <c r="L291" s="45"/>
      <c r="M291" s="235"/>
      <c r="N291" s="236"/>
      <c r="O291" s="92"/>
      <c r="P291" s="92"/>
      <c r="Q291" s="92"/>
      <c r="R291" s="92"/>
      <c r="S291" s="92"/>
      <c r="T291" s="93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T291" s="18" t="s">
        <v>155</v>
      </c>
      <c r="AU291" s="18" t="s">
        <v>85</v>
      </c>
    </row>
    <row r="292" s="2" customFormat="1" ht="24.15" customHeight="1">
      <c r="A292" s="39"/>
      <c r="B292" s="40"/>
      <c r="C292" s="219" t="s">
        <v>500</v>
      </c>
      <c r="D292" s="219" t="s">
        <v>147</v>
      </c>
      <c r="E292" s="220" t="s">
        <v>501</v>
      </c>
      <c r="F292" s="221" t="s">
        <v>502</v>
      </c>
      <c r="G292" s="222" t="s">
        <v>217</v>
      </c>
      <c r="H292" s="223">
        <v>6</v>
      </c>
      <c r="I292" s="224"/>
      <c r="J292" s="225">
        <f>ROUND(I292*H292,2)</f>
        <v>0</v>
      </c>
      <c r="K292" s="221" t="s">
        <v>151</v>
      </c>
      <c r="L292" s="45"/>
      <c r="M292" s="226" t="s">
        <v>1</v>
      </c>
      <c r="N292" s="227" t="s">
        <v>40</v>
      </c>
      <c r="O292" s="92"/>
      <c r="P292" s="228">
        <f>O292*H292</f>
        <v>0</v>
      </c>
      <c r="Q292" s="228">
        <v>0.02989</v>
      </c>
      <c r="R292" s="228">
        <f>Q292*H292</f>
        <v>0.17934</v>
      </c>
      <c r="S292" s="228">
        <v>0</v>
      </c>
      <c r="T292" s="229">
        <f>S292*H292</f>
        <v>0</v>
      </c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R292" s="230" t="s">
        <v>173</v>
      </c>
      <c r="AT292" s="230" t="s">
        <v>147</v>
      </c>
      <c r="AU292" s="230" t="s">
        <v>85</v>
      </c>
      <c r="AY292" s="18" t="s">
        <v>144</v>
      </c>
      <c r="BE292" s="231">
        <f>IF(N292="základní",J292,0)</f>
        <v>0</v>
      </c>
      <c r="BF292" s="231">
        <f>IF(N292="snížená",J292,0)</f>
        <v>0</v>
      </c>
      <c r="BG292" s="231">
        <f>IF(N292="zákl. přenesená",J292,0)</f>
        <v>0</v>
      </c>
      <c r="BH292" s="231">
        <f>IF(N292="sníž. přenesená",J292,0)</f>
        <v>0</v>
      </c>
      <c r="BI292" s="231">
        <f>IF(N292="nulová",J292,0)</f>
        <v>0</v>
      </c>
      <c r="BJ292" s="18" t="s">
        <v>83</v>
      </c>
      <c r="BK292" s="231">
        <f>ROUND(I292*H292,2)</f>
        <v>0</v>
      </c>
      <c r="BL292" s="18" t="s">
        <v>173</v>
      </c>
      <c r="BM292" s="230" t="s">
        <v>503</v>
      </c>
    </row>
    <row r="293" s="2" customFormat="1">
      <c r="A293" s="39"/>
      <c r="B293" s="40"/>
      <c r="C293" s="41"/>
      <c r="D293" s="232" t="s">
        <v>154</v>
      </c>
      <c r="E293" s="41"/>
      <c r="F293" s="233" t="s">
        <v>504</v>
      </c>
      <c r="G293" s="41"/>
      <c r="H293" s="41"/>
      <c r="I293" s="234"/>
      <c r="J293" s="41"/>
      <c r="K293" s="41"/>
      <c r="L293" s="45"/>
      <c r="M293" s="235"/>
      <c r="N293" s="236"/>
      <c r="O293" s="92"/>
      <c r="P293" s="92"/>
      <c r="Q293" s="92"/>
      <c r="R293" s="92"/>
      <c r="S293" s="92"/>
      <c r="T293" s="93"/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T293" s="18" t="s">
        <v>154</v>
      </c>
      <c r="AU293" s="18" t="s">
        <v>85</v>
      </c>
    </row>
    <row r="294" s="2" customFormat="1">
      <c r="A294" s="39"/>
      <c r="B294" s="40"/>
      <c r="C294" s="41"/>
      <c r="D294" s="237" t="s">
        <v>155</v>
      </c>
      <c r="E294" s="41"/>
      <c r="F294" s="238" t="s">
        <v>505</v>
      </c>
      <c r="G294" s="41"/>
      <c r="H294" s="41"/>
      <c r="I294" s="234"/>
      <c r="J294" s="41"/>
      <c r="K294" s="41"/>
      <c r="L294" s="45"/>
      <c r="M294" s="235"/>
      <c r="N294" s="236"/>
      <c r="O294" s="92"/>
      <c r="P294" s="92"/>
      <c r="Q294" s="92"/>
      <c r="R294" s="92"/>
      <c r="S294" s="92"/>
      <c r="T294" s="93"/>
      <c r="U294" s="39"/>
      <c r="V294" s="39"/>
      <c r="W294" s="39"/>
      <c r="X294" s="39"/>
      <c r="Y294" s="39"/>
      <c r="Z294" s="39"/>
      <c r="AA294" s="39"/>
      <c r="AB294" s="39"/>
      <c r="AC294" s="39"/>
      <c r="AD294" s="39"/>
      <c r="AE294" s="39"/>
      <c r="AT294" s="18" t="s">
        <v>155</v>
      </c>
      <c r="AU294" s="18" t="s">
        <v>85</v>
      </c>
    </row>
    <row r="295" s="2" customFormat="1" ht="24.15" customHeight="1">
      <c r="A295" s="39"/>
      <c r="B295" s="40"/>
      <c r="C295" s="219" t="s">
        <v>506</v>
      </c>
      <c r="D295" s="219" t="s">
        <v>147</v>
      </c>
      <c r="E295" s="220" t="s">
        <v>507</v>
      </c>
      <c r="F295" s="221" t="s">
        <v>508</v>
      </c>
      <c r="G295" s="222" t="s">
        <v>217</v>
      </c>
      <c r="H295" s="223">
        <v>4</v>
      </c>
      <c r="I295" s="224"/>
      <c r="J295" s="225">
        <f>ROUND(I295*H295,2)</f>
        <v>0</v>
      </c>
      <c r="K295" s="221" t="s">
        <v>151</v>
      </c>
      <c r="L295" s="45"/>
      <c r="M295" s="226" t="s">
        <v>1</v>
      </c>
      <c r="N295" s="227" t="s">
        <v>40</v>
      </c>
      <c r="O295" s="92"/>
      <c r="P295" s="228">
        <f>O295*H295</f>
        <v>0</v>
      </c>
      <c r="Q295" s="228">
        <v>0.038429999999999999</v>
      </c>
      <c r="R295" s="228">
        <f>Q295*H295</f>
        <v>0.15372</v>
      </c>
      <c r="S295" s="228">
        <v>0</v>
      </c>
      <c r="T295" s="22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0" t="s">
        <v>173</v>
      </c>
      <c r="AT295" s="230" t="s">
        <v>147</v>
      </c>
      <c r="AU295" s="230" t="s">
        <v>85</v>
      </c>
      <c r="AY295" s="18" t="s">
        <v>144</v>
      </c>
      <c r="BE295" s="231">
        <f>IF(N295="základní",J295,0)</f>
        <v>0</v>
      </c>
      <c r="BF295" s="231">
        <f>IF(N295="snížená",J295,0)</f>
        <v>0</v>
      </c>
      <c r="BG295" s="231">
        <f>IF(N295="zákl. přenesená",J295,0)</f>
        <v>0</v>
      </c>
      <c r="BH295" s="231">
        <f>IF(N295="sníž. přenesená",J295,0)</f>
        <v>0</v>
      </c>
      <c r="BI295" s="231">
        <f>IF(N295="nulová",J295,0)</f>
        <v>0</v>
      </c>
      <c r="BJ295" s="18" t="s">
        <v>83</v>
      </c>
      <c r="BK295" s="231">
        <f>ROUND(I295*H295,2)</f>
        <v>0</v>
      </c>
      <c r="BL295" s="18" t="s">
        <v>173</v>
      </c>
      <c r="BM295" s="230" t="s">
        <v>509</v>
      </c>
    </row>
    <row r="296" s="2" customFormat="1">
      <c r="A296" s="39"/>
      <c r="B296" s="40"/>
      <c r="C296" s="41"/>
      <c r="D296" s="232" t="s">
        <v>154</v>
      </c>
      <c r="E296" s="41"/>
      <c r="F296" s="233" t="s">
        <v>510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154</v>
      </c>
      <c r="AU296" s="18" t="s">
        <v>85</v>
      </c>
    </row>
    <row r="297" s="2" customFormat="1">
      <c r="A297" s="39"/>
      <c r="B297" s="40"/>
      <c r="C297" s="41"/>
      <c r="D297" s="237" t="s">
        <v>155</v>
      </c>
      <c r="E297" s="41"/>
      <c r="F297" s="238" t="s">
        <v>511</v>
      </c>
      <c r="G297" s="41"/>
      <c r="H297" s="41"/>
      <c r="I297" s="234"/>
      <c r="J297" s="41"/>
      <c r="K297" s="41"/>
      <c r="L297" s="45"/>
      <c r="M297" s="235"/>
      <c r="N297" s="236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155</v>
      </c>
      <c r="AU297" s="18" t="s">
        <v>85</v>
      </c>
    </row>
    <row r="298" s="2" customFormat="1" ht="24.15" customHeight="1">
      <c r="A298" s="39"/>
      <c r="B298" s="40"/>
      <c r="C298" s="219" t="s">
        <v>512</v>
      </c>
      <c r="D298" s="219" t="s">
        <v>147</v>
      </c>
      <c r="E298" s="220" t="s">
        <v>513</v>
      </c>
      <c r="F298" s="221" t="s">
        <v>514</v>
      </c>
      <c r="G298" s="222" t="s">
        <v>217</v>
      </c>
      <c r="H298" s="223">
        <v>2</v>
      </c>
      <c r="I298" s="224"/>
      <c r="J298" s="225">
        <f>ROUND(I298*H298,2)</f>
        <v>0</v>
      </c>
      <c r="K298" s="221" t="s">
        <v>151</v>
      </c>
      <c r="L298" s="45"/>
      <c r="M298" s="226" t="s">
        <v>1</v>
      </c>
      <c r="N298" s="227" t="s">
        <v>40</v>
      </c>
      <c r="O298" s="92"/>
      <c r="P298" s="228">
        <f>O298*H298</f>
        <v>0</v>
      </c>
      <c r="Q298" s="228">
        <v>0.05978</v>
      </c>
      <c r="R298" s="228">
        <f>Q298*H298</f>
        <v>0.11956</v>
      </c>
      <c r="S298" s="228">
        <v>0</v>
      </c>
      <c r="T298" s="229">
        <f>S298*H298</f>
        <v>0</v>
      </c>
      <c r="U298" s="39"/>
      <c r="V298" s="39"/>
      <c r="W298" s="39"/>
      <c r="X298" s="39"/>
      <c r="Y298" s="39"/>
      <c r="Z298" s="39"/>
      <c r="AA298" s="39"/>
      <c r="AB298" s="39"/>
      <c r="AC298" s="39"/>
      <c r="AD298" s="39"/>
      <c r="AE298" s="39"/>
      <c r="AR298" s="230" t="s">
        <v>173</v>
      </c>
      <c r="AT298" s="230" t="s">
        <v>147</v>
      </c>
      <c r="AU298" s="230" t="s">
        <v>85</v>
      </c>
      <c r="AY298" s="18" t="s">
        <v>144</v>
      </c>
      <c r="BE298" s="231">
        <f>IF(N298="základní",J298,0)</f>
        <v>0</v>
      </c>
      <c r="BF298" s="231">
        <f>IF(N298="snížená",J298,0)</f>
        <v>0</v>
      </c>
      <c r="BG298" s="231">
        <f>IF(N298="zákl. přenesená",J298,0)</f>
        <v>0</v>
      </c>
      <c r="BH298" s="231">
        <f>IF(N298="sníž. přenesená",J298,0)</f>
        <v>0</v>
      </c>
      <c r="BI298" s="231">
        <f>IF(N298="nulová",J298,0)</f>
        <v>0</v>
      </c>
      <c r="BJ298" s="18" t="s">
        <v>83</v>
      </c>
      <c r="BK298" s="231">
        <f>ROUND(I298*H298,2)</f>
        <v>0</v>
      </c>
      <c r="BL298" s="18" t="s">
        <v>173</v>
      </c>
      <c r="BM298" s="230" t="s">
        <v>515</v>
      </c>
    </row>
    <row r="299" s="2" customFormat="1">
      <c r="A299" s="39"/>
      <c r="B299" s="40"/>
      <c r="C299" s="41"/>
      <c r="D299" s="232" t="s">
        <v>154</v>
      </c>
      <c r="E299" s="41"/>
      <c r="F299" s="233" t="s">
        <v>516</v>
      </c>
      <c r="G299" s="41"/>
      <c r="H299" s="41"/>
      <c r="I299" s="234"/>
      <c r="J299" s="41"/>
      <c r="K299" s="41"/>
      <c r="L299" s="45"/>
      <c r="M299" s="235"/>
      <c r="N299" s="236"/>
      <c r="O299" s="92"/>
      <c r="P299" s="92"/>
      <c r="Q299" s="92"/>
      <c r="R299" s="92"/>
      <c r="S299" s="92"/>
      <c r="T299" s="93"/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T299" s="18" t="s">
        <v>154</v>
      </c>
      <c r="AU299" s="18" t="s">
        <v>85</v>
      </c>
    </row>
    <row r="300" s="2" customFormat="1">
      <c r="A300" s="39"/>
      <c r="B300" s="40"/>
      <c r="C300" s="41"/>
      <c r="D300" s="237" t="s">
        <v>155</v>
      </c>
      <c r="E300" s="41"/>
      <c r="F300" s="238" t="s">
        <v>517</v>
      </c>
      <c r="G300" s="41"/>
      <c r="H300" s="41"/>
      <c r="I300" s="234"/>
      <c r="J300" s="41"/>
      <c r="K300" s="41"/>
      <c r="L300" s="45"/>
      <c r="M300" s="235"/>
      <c r="N300" s="236"/>
      <c r="O300" s="92"/>
      <c r="P300" s="92"/>
      <c r="Q300" s="92"/>
      <c r="R300" s="92"/>
      <c r="S300" s="92"/>
      <c r="T300" s="93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155</v>
      </c>
      <c r="AU300" s="18" t="s">
        <v>85</v>
      </c>
    </row>
    <row r="301" s="12" customFormat="1" ht="22.8" customHeight="1">
      <c r="A301" s="12"/>
      <c r="B301" s="203"/>
      <c r="C301" s="204"/>
      <c r="D301" s="205" t="s">
        <v>74</v>
      </c>
      <c r="E301" s="217" t="s">
        <v>85</v>
      </c>
      <c r="F301" s="217" t="s">
        <v>518</v>
      </c>
      <c r="G301" s="204"/>
      <c r="H301" s="204"/>
      <c r="I301" s="207"/>
      <c r="J301" s="218">
        <f>BK301</f>
        <v>0</v>
      </c>
      <c r="K301" s="204"/>
      <c r="L301" s="209"/>
      <c r="M301" s="210"/>
      <c r="N301" s="211"/>
      <c r="O301" s="211"/>
      <c r="P301" s="212">
        <f>SUM(P302:P322)</f>
        <v>0</v>
      </c>
      <c r="Q301" s="211"/>
      <c r="R301" s="212">
        <f>SUM(R302:R322)</f>
        <v>4.9493201500000001</v>
      </c>
      <c r="S301" s="211"/>
      <c r="T301" s="213">
        <f>SUM(T302:T322)</f>
        <v>0</v>
      </c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R301" s="214" t="s">
        <v>83</v>
      </c>
      <c r="AT301" s="215" t="s">
        <v>74</v>
      </c>
      <c r="AU301" s="215" t="s">
        <v>83</v>
      </c>
      <c r="AY301" s="214" t="s">
        <v>144</v>
      </c>
      <c r="BK301" s="216">
        <f>SUM(BK302:BK322)</f>
        <v>0</v>
      </c>
    </row>
    <row r="302" s="2" customFormat="1" ht="24.15" customHeight="1">
      <c r="A302" s="39"/>
      <c r="B302" s="40"/>
      <c r="C302" s="219" t="s">
        <v>519</v>
      </c>
      <c r="D302" s="219" t="s">
        <v>147</v>
      </c>
      <c r="E302" s="220" t="s">
        <v>520</v>
      </c>
      <c r="F302" s="221" t="s">
        <v>521</v>
      </c>
      <c r="G302" s="222" t="s">
        <v>279</v>
      </c>
      <c r="H302" s="223">
        <v>4627.6850000000004</v>
      </c>
      <c r="I302" s="224"/>
      <c r="J302" s="225">
        <f>ROUND(I302*H302,2)</f>
        <v>0</v>
      </c>
      <c r="K302" s="221" t="s">
        <v>151</v>
      </c>
      <c r="L302" s="45"/>
      <c r="M302" s="226" t="s">
        <v>1</v>
      </c>
      <c r="N302" s="227" t="s">
        <v>40</v>
      </c>
      <c r="O302" s="92"/>
      <c r="P302" s="228">
        <f>O302*H302</f>
        <v>0</v>
      </c>
      <c r="Q302" s="228">
        <v>0.00017000000000000001</v>
      </c>
      <c r="R302" s="228">
        <f>Q302*H302</f>
        <v>0.78670645000000017</v>
      </c>
      <c r="S302" s="228">
        <v>0</v>
      </c>
      <c r="T302" s="229">
        <f>S302*H302</f>
        <v>0</v>
      </c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R302" s="230" t="s">
        <v>173</v>
      </c>
      <c r="AT302" s="230" t="s">
        <v>147</v>
      </c>
      <c r="AU302" s="230" t="s">
        <v>85</v>
      </c>
      <c r="AY302" s="18" t="s">
        <v>144</v>
      </c>
      <c r="BE302" s="231">
        <f>IF(N302="základní",J302,0)</f>
        <v>0</v>
      </c>
      <c r="BF302" s="231">
        <f>IF(N302="snížená",J302,0)</f>
        <v>0</v>
      </c>
      <c r="BG302" s="231">
        <f>IF(N302="zákl. přenesená",J302,0)</f>
        <v>0</v>
      </c>
      <c r="BH302" s="231">
        <f>IF(N302="sníž. přenesená",J302,0)</f>
        <v>0</v>
      </c>
      <c r="BI302" s="231">
        <f>IF(N302="nulová",J302,0)</f>
        <v>0</v>
      </c>
      <c r="BJ302" s="18" t="s">
        <v>83</v>
      </c>
      <c r="BK302" s="231">
        <f>ROUND(I302*H302,2)</f>
        <v>0</v>
      </c>
      <c r="BL302" s="18" t="s">
        <v>173</v>
      </c>
      <c r="BM302" s="230" t="s">
        <v>522</v>
      </c>
    </row>
    <row r="303" s="2" customFormat="1">
      <c r="A303" s="39"/>
      <c r="B303" s="40"/>
      <c r="C303" s="41"/>
      <c r="D303" s="232" t="s">
        <v>154</v>
      </c>
      <c r="E303" s="41"/>
      <c r="F303" s="233" t="s">
        <v>523</v>
      </c>
      <c r="G303" s="41"/>
      <c r="H303" s="41"/>
      <c r="I303" s="234"/>
      <c r="J303" s="41"/>
      <c r="K303" s="41"/>
      <c r="L303" s="45"/>
      <c r="M303" s="235"/>
      <c r="N303" s="236"/>
      <c r="O303" s="92"/>
      <c r="P303" s="92"/>
      <c r="Q303" s="92"/>
      <c r="R303" s="92"/>
      <c r="S303" s="92"/>
      <c r="T303" s="93"/>
      <c r="U303" s="39"/>
      <c r="V303" s="39"/>
      <c r="W303" s="39"/>
      <c r="X303" s="39"/>
      <c r="Y303" s="39"/>
      <c r="Z303" s="39"/>
      <c r="AA303" s="39"/>
      <c r="AB303" s="39"/>
      <c r="AC303" s="39"/>
      <c r="AD303" s="39"/>
      <c r="AE303" s="39"/>
      <c r="AT303" s="18" t="s">
        <v>154</v>
      </c>
      <c r="AU303" s="18" t="s">
        <v>85</v>
      </c>
    </row>
    <row r="304" s="2" customFormat="1">
      <c r="A304" s="39"/>
      <c r="B304" s="40"/>
      <c r="C304" s="41"/>
      <c r="D304" s="237" t="s">
        <v>155</v>
      </c>
      <c r="E304" s="41"/>
      <c r="F304" s="238" t="s">
        <v>524</v>
      </c>
      <c r="G304" s="41"/>
      <c r="H304" s="41"/>
      <c r="I304" s="234"/>
      <c r="J304" s="41"/>
      <c r="K304" s="41"/>
      <c r="L304" s="45"/>
      <c r="M304" s="235"/>
      <c r="N304" s="236"/>
      <c r="O304" s="92"/>
      <c r="P304" s="92"/>
      <c r="Q304" s="92"/>
      <c r="R304" s="92"/>
      <c r="S304" s="92"/>
      <c r="T304" s="93"/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T304" s="18" t="s">
        <v>155</v>
      </c>
      <c r="AU304" s="18" t="s">
        <v>85</v>
      </c>
    </row>
    <row r="305" s="13" customFormat="1">
      <c r="A305" s="13"/>
      <c r="B305" s="239"/>
      <c r="C305" s="240"/>
      <c r="D305" s="232" t="s">
        <v>157</v>
      </c>
      <c r="E305" s="241" t="s">
        <v>1</v>
      </c>
      <c r="F305" s="242" t="s">
        <v>525</v>
      </c>
      <c r="G305" s="240"/>
      <c r="H305" s="241" t="s">
        <v>1</v>
      </c>
      <c r="I305" s="243"/>
      <c r="J305" s="240"/>
      <c r="K305" s="240"/>
      <c r="L305" s="244"/>
      <c r="M305" s="245"/>
      <c r="N305" s="246"/>
      <c r="O305" s="246"/>
      <c r="P305" s="246"/>
      <c r="Q305" s="246"/>
      <c r="R305" s="246"/>
      <c r="S305" s="246"/>
      <c r="T305" s="247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T305" s="248" t="s">
        <v>157</v>
      </c>
      <c r="AU305" s="248" t="s">
        <v>85</v>
      </c>
      <c r="AV305" s="13" t="s">
        <v>83</v>
      </c>
      <c r="AW305" s="13" t="s">
        <v>32</v>
      </c>
      <c r="AX305" s="13" t="s">
        <v>75</v>
      </c>
      <c r="AY305" s="248" t="s">
        <v>144</v>
      </c>
    </row>
    <row r="306" s="14" customFormat="1">
      <c r="A306" s="14"/>
      <c r="B306" s="249"/>
      <c r="C306" s="250"/>
      <c r="D306" s="232" t="s">
        <v>157</v>
      </c>
      <c r="E306" s="251" t="s">
        <v>1</v>
      </c>
      <c r="F306" s="252" t="s">
        <v>526</v>
      </c>
      <c r="G306" s="250"/>
      <c r="H306" s="253">
        <v>334.59500000000003</v>
      </c>
      <c r="I306" s="254"/>
      <c r="J306" s="250"/>
      <c r="K306" s="250"/>
      <c r="L306" s="255"/>
      <c r="M306" s="256"/>
      <c r="N306" s="257"/>
      <c r="O306" s="257"/>
      <c r="P306" s="257"/>
      <c r="Q306" s="257"/>
      <c r="R306" s="257"/>
      <c r="S306" s="257"/>
      <c r="T306" s="258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259" t="s">
        <v>157</v>
      </c>
      <c r="AU306" s="259" t="s">
        <v>85</v>
      </c>
      <c r="AV306" s="14" t="s">
        <v>85</v>
      </c>
      <c r="AW306" s="14" t="s">
        <v>32</v>
      </c>
      <c r="AX306" s="14" t="s">
        <v>75</v>
      </c>
      <c r="AY306" s="259" t="s">
        <v>144</v>
      </c>
    </row>
    <row r="307" s="14" customFormat="1">
      <c r="A307" s="14"/>
      <c r="B307" s="249"/>
      <c r="C307" s="250"/>
      <c r="D307" s="232" t="s">
        <v>157</v>
      </c>
      <c r="E307" s="251" t="s">
        <v>1</v>
      </c>
      <c r="F307" s="252" t="s">
        <v>527</v>
      </c>
      <c r="G307" s="250"/>
      <c r="H307" s="253">
        <v>197.548</v>
      </c>
      <c r="I307" s="254"/>
      <c r="J307" s="250"/>
      <c r="K307" s="250"/>
      <c r="L307" s="255"/>
      <c r="M307" s="256"/>
      <c r="N307" s="257"/>
      <c r="O307" s="257"/>
      <c r="P307" s="257"/>
      <c r="Q307" s="257"/>
      <c r="R307" s="257"/>
      <c r="S307" s="257"/>
      <c r="T307" s="258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59" t="s">
        <v>157</v>
      </c>
      <c r="AU307" s="259" t="s">
        <v>85</v>
      </c>
      <c r="AV307" s="14" t="s">
        <v>85</v>
      </c>
      <c r="AW307" s="14" t="s">
        <v>32</v>
      </c>
      <c r="AX307" s="14" t="s">
        <v>75</v>
      </c>
      <c r="AY307" s="259" t="s">
        <v>144</v>
      </c>
    </row>
    <row r="308" s="14" customFormat="1">
      <c r="A308" s="14"/>
      <c r="B308" s="249"/>
      <c r="C308" s="250"/>
      <c r="D308" s="232" t="s">
        <v>157</v>
      </c>
      <c r="E308" s="251" t="s">
        <v>1</v>
      </c>
      <c r="F308" s="252" t="s">
        <v>528</v>
      </c>
      <c r="G308" s="250"/>
      <c r="H308" s="253">
        <v>695.51900000000001</v>
      </c>
      <c r="I308" s="254"/>
      <c r="J308" s="250"/>
      <c r="K308" s="250"/>
      <c r="L308" s="255"/>
      <c r="M308" s="256"/>
      <c r="N308" s="257"/>
      <c r="O308" s="257"/>
      <c r="P308" s="257"/>
      <c r="Q308" s="257"/>
      <c r="R308" s="257"/>
      <c r="S308" s="257"/>
      <c r="T308" s="258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T308" s="259" t="s">
        <v>157</v>
      </c>
      <c r="AU308" s="259" t="s">
        <v>85</v>
      </c>
      <c r="AV308" s="14" t="s">
        <v>85</v>
      </c>
      <c r="AW308" s="14" t="s">
        <v>32</v>
      </c>
      <c r="AX308" s="14" t="s">
        <v>75</v>
      </c>
      <c r="AY308" s="259" t="s">
        <v>144</v>
      </c>
    </row>
    <row r="309" s="14" customFormat="1">
      <c r="A309" s="14"/>
      <c r="B309" s="249"/>
      <c r="C309" s="250"/>
      <c r="D309" s="232" t="s">
        <v>157</v>
      </c>
      <c r="E309" s="251" t="s">
        <v>1</v>
      </c>
      <c r="F309" s="252" t="s">
        <v>529</v>
      </c>
      <c r="G309" s="250"/>
      <c r="H309" s="253">
        <v>897.16600000000005</v>
      </c>
      <c r="I309" s="254"/>
      <c r="J309" s="250"/>
      <c r="K309" s="250"/>
      <c r="L309" s="255"/>
      <c r="M309" s="256"/>
      <c r="N309" s="257"/>
      <c r="O309" s="257"/>
      <c r="P309" s="257"/>
      <c r="Q309" s="257"/>
      <c r="R309" s="257"/>
      <c r="S309" s="257"/>
      <c r="T309" s="258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9" t="s">
        <v>157</v>
      </c>
      <c r="AU309" s="259" t="s">
        <v>85</v>
      </c>
      <c r="AV309" s="14" t="s">
        <v>85</v>
      </c>
      <c r="AW309" s="14" t="s">
        <v>32</v>
      </c>
      <c r="AX309" s="14" t="s">
        <v>75</v>
      </c>
      <c r="AY309" s="259" t="s">
        <v>144</v>
      </c>
    </row>
    <row r="310" s="14" customFormat="1">
      <c r="A310" s="14"/>
      <c r="B310" s="249"/>
      <c r="C310" s="250"/>
      <c r="D310" s="232" t="s">
        <v>157</v>
      </c>
      <c r="E310" s="251" t="s">
        <v>1</v>
      </c>
      <c r="F310" s="252" t="s">
        <v>530</v>
      </c>
      <c r="G310" s="250"/>
      <c r="H310" s="253">
        <v>2058.6170000000002</v>
      </c>
      <c r="I310" s="254"/>
      <c r="J310" s="250"/>
      <c r="K310" s="250"/>
      <c r="L310" s="255"/>
      <c r="M310" s="256"/>
      <c r="N310" s="257"/>
      <c r="O310" s="257"/>
      <c r="P310" s="257"/>
      <c r="Q310" s="257"/>
      <c r="R310" s="257"/>
      <c r="S310" s="257"/>
      <c r="T310" s="258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9" t="s">
        <v>157</v>
      </c>
      <c r="AU310" s="259" t="s">
        <v>85</v>
      </c>
      <c r="AV310" s="14" t="s">
        <v>85</v>
      </c>
      <c r="AW310" s="14" t="s">
        <v>32</v>
      </c>
      <c r="AX310" s="14" t="s">
        <v>75</v>
      </c>
      <c r="AY310" s="259" t="s">
        <v>144</v>
      </c>
    </row>
    <row r="311" s="14" customFormat="1">
      <c r="A311" s="14"/>
      <c r="B311" s="249"/>
      <c r="C311" s="250"/>
      <c r="D311" s="232" t="s">
        <v>157</v>
      </c>
      <c r="E311" s="251" t="s">
        <v>1</v>
      </c>
      <c r="F311" s="252" t="s">
        <v>531</v>
      </c>
      <c r="G311" s="250"/>
      <c r="H311" s="253">
        <v>-11.4</v>
      </c>
      <c r="I311" s="254"/>
      <c r="J311" s="250"/>
      <c r="K311" s="250"/>
      <c r="L311" s="255"/>
      <c r="M311" s="256"/>
      <c r="N311" s="257"/>
      <c r="O311" s="257"/>
      <c r="P311" s="257"/>
      <c r="Q311" s="257"/>
      <c r="R311" s="257"/>
      <c r="S311" s="257"/>
      <c r="T311" s="258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T311" s="259" t="s">
        <v>157</v>
      </c>
      <c r="AU311" s="259" t="s">
        <v>85</v>
      </c>
      <c r="AV311" s="14" t="s">
        <v>85</v>
      </c>
      <c r="AW311" s="14" t="s">
        <v>32</v>
      </c>
      <c r="AX311" s="14" t="s">
        <v>75</v>
      </c>
      <c r="AY311" s="259" t="s">
        <v>144</v>
      </c>
    </row>
    <row r="312" s="14" customFormat="1">
      <c r="A312" s="14"/>
      <c r="B312" s="249"/>
      <c r="C312" s="250"/>
      <c r="D312" s="232" t="s">
        <v>157</v>
      </c>
      <c r="E312" s="251" t="s">
        <v>1</v>
      </c>
      <c r="F312" s="252" t="s">
        <v>532</v>
      </c>
      <c r="G312" s="250"/>
      <c r="H312" s="253">
        <v>455.63999999999999</v>
      </c>
      <c r="I312" s="254"/>
      <c r="J312" s="250"/>
      <c r="K312" s="250"/>
      <c r="L312" s="255"/>
      <c r="M312" s="256"/>
      <c r="N312" s="257"/>
      <c r="O312" s="257"/>
      <c r="P312" s="257"/>
      <c r="Q312" s="257"/>
      <c r="R312" s="257"/>
      <c r="S312" s="257"/>
      <c r="T312" s="258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T312" s="259" t="s">
        <v>157</v>
      </c>
      <c r="AU312" s="259" t="s">
        <v>85</v>
      </c>
      <c r="AV312" s="14" t="s">
        <v>85</v>
      </c>
      <c r="AW312" s="14" t="s">
        <v>32</v>
      </c>
      <c r="AX312" s="14" t="s">
        <v>75</v>
      </c>
      <c r="AY312" s="259" t="s">
        <v>144</v>
      </c>
    </row>
    <row r="313" s="15" customFormat="1">
      <c r="A313" s="15"/>
      <c r="B313" s="264"/>
      <c r="C313" s="265"/>
      <c r="D313" s="232" t="s">
        <v>157</v>
      </c>
      <c r="E313" s="266" t="s">
        <v>1</v>
      </c>
      <c r="F313" s="267" t="s">
        <v>321</v>
      </c>
      <c r="G313" s="265"/>
      <c r="H313" s="268">
        <v>4627.6850000000004</v>
      </c>
      <c r="I313" s="269"/>
      <c r="J313" s="265"/>
      <c r="K313" s="265"/>
      <c r="L313" s="270"/>
      <c r="M313" s="271"/>
      <c r="N313" s="272"/>
      <c r="O313" s="272"/>
      <c r="P313" s="272"/>
      <c r="Q313" s="272"/>
      <c r="R313" s="272"/>
      <c r="S313" s="272"/>
      <c r="T313" s="273"/>
      <c r="U313" s="15"/>
      <c r="V313" s="15"/>
      <c r="W313" s="15"/>
      <c r="X313" s="15"/>
      <c r="Y313" s="15"/>
      <c r="Z313" s="15"/>
      <c r="AA313" s="15"/>
      <c r="AB313" s="15"/>
      <c r="AC313" s="15"/>
      <c r="AD313" s="15"/>
      <c r="AE313" s="15"/>
      <c r="AT313" s="274" t="s">
        <v>157</v>
      </c>
      <c r="AU313" s="274" t="s">
        <v>85</v>
      </c>
      <c r="AV313" s="15" t="s">
        <v>173</v>
      </c>
      <c r="AW313" s="15" t="s">
        <v>32</v>
      </c>
      <c r="AX313" s="15" t="s">
        <v>83</v>
      </c>
      <c r="AY313" s="274" t="s">
        <v>144</v>
      </c>
    </row>
    <row r="314" s="2" customFormat="1" ht="24.15" customHeight="1">
      <c r="A314" s="39"/>
      <c r="B314" s="40"/>
      <c r="C314" s="219" t="s">
        <v>533</v>
      </c>
      <c r="D314" s="219" t="s">
        <v>147</v>
      </c>
      <c r="E314" s="220" t="s">
        <v>534</v>
      </c>
      <c r="F314" s="221" t="s">
        <v>535</v>
      </c>
      <c r="G314" s="222" t="s">
        <v>279</v>
      </c>
      <c r="H314" s="223">
        <v>6129.018</v>
      </c>
      <c r="I314" s="224"/>
      <c r="J314" s="225">
        <f>ROUND(I314*H314,2)</f>
        <v>0</v>
      </c>
      <c r="K314" s="221" t="s">
        <v>151</v>
      </c>
      <c r="L314" s="45"/>
      <c r="M314" s="226" t="s">
        <v>1</v>
      </c>
      <c r="N314" s="227" t="s">
        <v>40</v>
      </c>
      <c r="O314" s="92"/>
      <c r="P314" s="228">
        <f>O314*H314</f>
        <v>0</v>
      </c>
      <c r="Q314" s="228">
        <v>0.00010000000000000001</v>
      </c>
      <c r="R314" s="228">
        <f>Q314*H314</f>
        <v>0.61290180000000005</v>
      </c>
      <c r="S314" s="228">
        <v>0</v>
      </c>
      <c r="T314" s="229">
        <f>S314*H314</f>
        <v>0</v>
      </c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R314" s="230" t="s">
        <v>173</v>
      </c>
      <c r="AT314" s="230" t="s">
        <v>147</v>
      </c>
      <c r="AU314" s="230" t="s">
        <v>85</v>
      </c>
      <c r="AY314" s="18" t="s">
        <v>144</v>
      </c>
      <c r="BE314" s="231">
        <f>IF(N314="základní",J314,0)</f>
        <v>0</v>
      </c>
      <c r="BF314" s="231">
        <f>IF(N314="snížená",J314,0)</f>
        <v>0</v>
      </c>
      <c r="BG314" s="231">
        <f>IF(N314="zákl. přenesená",J314,0)</f>
        <v>0</v>
      </c>
      <c r="BH314" s="231">
        <f>IF(N314="sníž. přenesená",J314,0)</f>
        <v>0</v>
      </c>
      <c r="BI314" s="231">
        <f>IF(N314="nulová",J314,0)</f>
        <v>0</v>
      </c>
      <c r="BJ314" s="18" t="s">
        <v>83</v>
      </c>
      <c r="BK314" s="231">
        <f>ROUND(I314*H314,2)</f>
        <v>0</v>
      </c>
      <c r="BL314" s="18" t="s">
        <v>173</v>
      </c>
      <c r="BM314" s="230" t="s">
        <v>536</v>
      </c>
    </row>
    <row r="315" s="2" customFormat="1">
      <c r="A315" s="39"/>
      <c r="B315" s="40"/>
      <c r="C315" s="41"/>
      <c r="D315" s="232" t="s">
        <v>154</v>
      </c>
      <c r="E315" s="41"/>
      <c r="F315" s="233" t="s">
        <v>537</v>
      </c>
      <c r="G315" s="41"/>
      <c r="H315" s="41"/>
      <c r="I315" s="234"/>
      <c r="J315" s="41"/>
      <c r="K315" s="41"/>
      <c r="L315" s="45"/>
      <c r="M315" s="235"/>
      <c r="N315" s="236"/>
      <c r="O315" s="92"/>
      <c r="P315" s="92"/>
      <c r="Q315" s="92"/>
      <c r="R315" s="92"/>
      <c r="S315" s="92"/>
      <c r="T315" s="93"/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T315" s="18" t="s">
        <v>154</v>
      </c>
      <c r="AU315" s="18" t="s">
        <v>85</v>
      </c>
    </row>
    <row r="316" s="2" customFormat="1">
      <c r="A316" s="39"/>
      <c r="B316" s="40"/>
      <c r="C316" s="41"/>
      <c r="D316" s="237" t="s">
        <v>155</v>
      </c>
      <c r="E316" s="41"/>
      <c r="F316" s="238" t="s">
        <v>538</v>
      </c>
      <c r="G316" s="41"/>
      <c r="H316" s="41"/>
      <c r="I316" s="234"/>
      <c r="J316" s="41"/>
      <c r="K316" s="41"/>
      <c r="L316" s="45"/>
      <c r="M316" s="235"/>
      <c r="N316" s="236"/>
      <c r="O316" s="92"/>
      <c r="P316" s="92"/>
      <c r="Q316" s="92"/>
      <c r="R316" s="92"/>
      <c r="S316" s="92"/>
      <c r="T316" s="93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155</v>
      </c>
      <c r="AU316" s="18" t="s">
        <v>85</v>
      </c>
    </row>
    <row r="317" s="13" customFormat="1">
      <c r="A317" s="13"/>
      <c r="B317" s="239"/>
      <c r="C317" s="240"/>
      <c r="D317" s="232" t="s">
        <v>157</v>
      </c>
      <c r="E317" s="241" t="s">
        <v>1</v>
      </c>
      <c r="F317" s="242" t="s">
        <v>539</v>
      </c>
      <c r="G317" s="240"/>
      <c r="H317" s="241" t="s">
        <v>1</v>
      </c>
      <c r="I317" s="243"/>
      <c r="J317" s="240"/>
      <c r="K317" s="240"/>
      <c r="L317" s="244"/>
      <c r="M317" s="245"/>
      <c r="N317" s="246"/>
      <c r="O317" s="246"/>
      <c r="P317" s="246"/>
      <c r="Q317" s="246"/>
      <c r="R317" s="246"/>
      <c r="S317" s="246"/>
      <c r="T317" s="247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T317" s="248" t="s">
        <v>157</v>
      </c>
      <c r="AU317" s="248" t="s">
        <v>85</v>
      </c>
      <c r="AV317" s="13" t="s">
        <v>83</v>
      </c>
      <c r="AW317" s="13" t="s">
        <v>32</v>
      </c>
      <c r="AX317" s="13" t="s">
        <v>75</v>
      </c>
      <c r="AY317" s="248" t="s">
        <v>144</v>
      </c>
    </row>
    <row r="318" s="14" customFormat="1">
      <c r="A318" s="14"/>
      <c r="B318" s="249"/>
      <c r="C318" s="250"/>
      <c r="D318" s="232" t="s">
        <v>157</v>
      </c>
      <c r="E318" s="251" t="s">
        <v>1</v>
      </c>
      <c r="F318" s="252" t="s">
        <v>540</v>
      </c>
      <c r="G318" s="250"/>
      <c r="H318" s="253">
        <v>6129.018</v>
      </c>
      <c r="I318" s="254"/>
      <c r="J318" s="250"/>
      <c r="K318" s="250"/>
      <c r="L318" s="255"/>
      <c r="M318" s="256"/>
      <c r="N318" s="257"/>
      <c r="O318" s="257"/>
      <c r="P318" s="257"/>
      <c r="Q318" s="257"/>
      <c r="R318" s="257"/>
      <c r="S318" s="257"/>
      <c r="T318" s="258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9" t="s">
        <v>157</v>
      </c>
      <c r="AU318" s="259" t="s">
        <v>85</v>
      </c>
      <c r="AV318" s="14" t="s">
        <v>85</v>
      </c>
      <c r="AW318" s="14" t="s">
        <v>32</v>
      </c>
      <c r="AX318" s="14" t="s">
        <v>83</v>
      </c>
      <c r="AY318" s="259" t="s">
        <v>144</v>
      </c>
    </row>
    <row r="319" s="2" customFormat="1" ht="24.15" customHeight="1">
      <c r="A319" s="39"/>
      <c r="B319" s="40"/>
      <c r="C319" s="286" t="s">
        <v>541</v>
      </c>
      <c r="D319" s="286" t="s">
        <v>417</v>
      </c>
      <c r="E319" s="287" t="s">
        <v>542</v>
      </c>
      <c r="F319" s="288" t="s">
        <v>543</v>
      </c>
      <c r="G319" s="289" t="s">
        <v>279</v>
      </c>
      <c r="H319" s="290">
        <v>11832.373</v>
      </c>
      <c r="I319" s="291"/>
      <c r="J319" s="292">
        <f>ROUND(I319*H319,2)</f>
        <v>0</v>
      </c>
      <c r="K319" s="288" t="s">
        <v>151</v>
      </c>
      <c r="L319" s="293"/>
      <c r="M319" s="294" t="s">
        <v>1</v>
      </c>
      <c r="N319" s="295" t="s">
        <v>40</v>
      </c>
      <c r="O319" s="92"/>
      <c r="P319" s="228">
        <f>O319*H319</f>
        <v>0</v>
      </c>
      <c r="Q319" s="228">
        <v>0.00029999999999999997</v>
      </c>
      <c r="R319" s="228">
        <f>Q319*H319</f>
        <v>3.5497118999999997</v>
      </c>
      <c r="S319" s="228">
        <v>0</v>
      </c>
      <c r="T319" s="229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30" t="s">
        <v>214</v>
      </c>
      <c r="AT319" s="230" t="s">
        <v>417</v>
      </c>
      <c r="AU319" s="230" t="s">
        <v>85</v>
      </c>
      <c r="AY319" s="18" t="s">
        <v>144</v>
      </c>
      <c r="BE319" s="231">
        <f>IF(N319="základní",J319,0)</f>
        <v>0</v>
      </c>
      <c r="BF319" s="231">
        <f>IF(N319="snížená",J319,0)</f>
        <v>0</v>
      </c>
      <c r="BG319" s="231">
        <f>IF(N319="zákl. přenesená",J319,0)</f>
        <v>0</v>
      </c>
      <c r="BH319" s="231">
        <f>IF(N319="sníž. přenesená",J319,0)</f>
        <v>0</v>
      </c>
      <c r="BI319" s="231">
        <f>IF(N319="nulová",J319,0)</f>
        <v>0</v>
      </c>
      <c r="BJ319" s="18" t="s">
        <v>83</v>
      </c>
      <c r="BK319" s="231">
        <f>ROUND(I319*H319,2)</f>
        <v>0</v>
      </c>
      <c r="BL319" s="18" t="s">
        <v>173</v>
      </c>
      <c r="BM319" s="230" t="s">
        <v>544</v>
      </c>
    </row>
    <row r="320" s="2" customFormat="1">
      <c r="A320" s="39"/>
      <c r="B320" s="40"/>
      <c r="C320" s="41"/>
      <c r="D320" s="232" t="s">
        <v>154</v>
      </c>
      <c r="E320" s="41"/>
      <c r="F320" s="233" t="s">
        <v>543</v>
      </c>
      <c r="G320" s="41"/>
      <c r="H320" s="41"/>
      <c r="I320" s="234"/>
      <c r="J320" s="41"/>
      <c r="K320" s="41"/>
      <c r="L320" s="45"/>
      <c r="M320" s="235"/>
      <c r="N320" s="236"/>
      <c r="O320" s="92"/>
      <c r="P320" s="92"/>
      <c r="Q320" s="92"/>
      <c r="R320" s="92"/>
      <c r="S320" s="92"/>
      <c r="T320" s="93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154</v>
      </c>
      <c r="AU320" s="18" t="s">
        <v>85</v>
      </c>
    </row>
    <row r="321" s="14" customFormat="1">
      <c r="A321" s="14"/>
      <c r="B321" s="249"/>
      <c r="C321" s="250"/>
      <c r="D321" s="232" t="s">
        <v>157</v>
      </c>
      <c r="E321" s="251" t="s">
        <v>1</v>
      </c>
      <c r="F321" s="252" t="s">
        <v>545</v>
      </c>
      <c r="G321" s="250"/>
      <c r="H321" s="253">
        <v>10756.703</v>
      </c>
      <c r="I321" s="254"/>
      <c r="J321" s="250"/>
      <c r="K321" s="250"/>
      <c r="L321" s="255"/>
      <c r="M321" s="256"/>
      <c r="N321" s="257"/>
      <c r="O321" s="257"/>
      <c r="P321" s="257"/>
      <c r="Q321" s="257"/>
      <c r="R321" s="257"/>
      <c r="S321" s="257"/>
      <c r="T321" s="258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T321" s="259" t="s">
        <v>157</v>
      </c>
      <c r="AU321" s="259" t="s">
        <v>85</v>
      </c>
      <c r="AV321" s="14" t="s">
        <v>85</v>
      </c>
      <c r="AW321" s="14" t="s">
        <v>32</v>
      </c>
      <c r="AX321" s="14" t="s">
        <v>83</v>
      </c>
      <c r="AY321" s="259" t="s">
        <v>144</v>
      </c>
    </row>
    <row r="322" s="14" customFormat="1">
      <c r="A322" s="14"/>
      <c r="B322" s="249"/>
      <c r="C322" s="250"/>
      <c r="D322" s="232" t="s">
        <v>157</v>
      </c>
      <c r="E322" s="250"/>
      <c r="F322" s="252" t="s">
        <v>546</v>
      </c>
      <c r="G322" s="250"/>
      <c r="H322" s="253">
        <v>11832.373</v>
      </c>
      <c r="I322" s="254"/>
      <c r="J322" s="250"/>
      <c r="K322" s="250"/>
      <c r="L322" s="255"/>
      <c r="M322" s="256"/>
      <c r="N322" s="257"/>
      <c r="O322" s="257"/>
      <c r="P322" s="257"/>
      <c r="Q322" s="257"/>
      <c r="R322" s="257"/>
      <c r="S322" s="257"/>
      <c r="T322" s="258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9" t="s">
        <v>157</v>
      </c>
      <c r="AU322" s="259" t="s">
        <v>85</v>
      </c>
      <c r="AV322" s="14" t="s">
        <v>85</v>
      </c>
      <c r="AW322" s="14" t="s">
        <v>4</v>
      </c>
      <c r="AX322" s="14" t="s">
        <v>83</v>
      </c>
      <c r="AY322" s="259" t="s">
        <v>144</v>
      </c>
    </row>
    <row r="323" s="12" customFormat="1" ht="22.8" customHeight="1">
      <c r="A323" s="12"/>
      <c r="B323" s="203"/>
      <c r="C323" s="204"/>
      <c r="D323" s="205" t="s">
        <v>74</v>
      </c>
      <c r="E323" s="217" t="s">
        <v>143</v>
      </c>
      <c r="F323" s="217" t="s">
        <v>547</v>
      </c>
      <c r="G323" s="204"/>
      <c r="H323" s="204"/>
      <c r="I323" s="207"/>
      <c r="J323" s="218">
        <f>BK323</f>
        <v>0</v>
      </c>
      <c r="K323" s="204"/>
      <c r="L323" s="209"/>
      <c r="M323" s="210"/>
      <c r="N323" s="211"/>
      <c r="O323" s="211"/>
      <c r="P323" s="212">
        <f>SUM(P324:P375)</f>
        <v>0</v>
      </c>
      <c r="Q323" s="211"/>
      <c r="R323" s="212">
        <f>SUM(R324:R375)</f>
        <v>0</v>
      </c>
      <c r="S323" s="211"/>
      <c r="T323" s="213">
        <f>SUM(T324:T375)</f>
        <v>0</v>
      </c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R323" s="214" t="s">
        <v>83</v>
      </c>
      <c r="AT323" s="215" t="s">
        <v>74</v>
      </c>
      <c r="AU323" s="215" t="s">
        <v>83</v>
      </c>
      <c r="AY323" s="214" t="s">
        <v>144</v>
      </c>
      <c r="BK323" s="216">
        <f>SUM(BK324:BK375)</f>
        <v>0</v>
      </c>
    </row>
    <row r="324" s="2" customFormat="1" ht="24.15" customHeight="1">
      <c r="A324" s="39"/>
      <c r="B324" s="40"/>
      <c r="C324" s="219" t="s">
        <v>548</v>
      </c>
      <c r="D324" s="219" t="s">
        <v>147</v>
      </c>
      <c r="E324" s="220" t="s">
        <v>549</v>
      </c>
      <c r="F324" s="221" t="s">
        <v>550</v>
      </c>
      <c r="G324" s="222" t="s">
        <v>279</v>
      </c>
      <c r="H324" s="223">
        <v>6129.018</v>
      </c>
      <c r="I324" s="224"/>
      <c r="J324" s="225">
        <f>ROUND(I324*H324,2)</f>
        <v>0</v>
      </c>
      <c r="K324" s="221" t="s">
        <v>151</v>
      </c>
      <c r="L324" s="45"/>
      <c r="M324" s="226" t="s">
        <v>1</v>
      </c>
      <c r="N324" s="227" t="s">
        <v>40</v>
      </c>
      <c r="O324" s="92"/>
      <c r="P324" s="228">
        <f>O324*H324</f>
        <v>0</v>
      </c>
      <c r="Q324" s="228">
        <v>0</v>
      </c>
      <c r="R324" s="228">
        <f>Q324*H324</f>
        <v>0</v>
      </c>
      <c r="S324" s="228">
        <v>0</v>
      </c>
      <c r="T324" s="229">
        <f>S324*H324</f>
        <v>0</v>
      </c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R324" s="230" t="s">
        <v>173</v>
      </c>
      <c r="AT324" s="230" t="s">
        <v>147</v>
      </c>
      <c r="AU324" s="230" t="s">
        <v>85</v>
      </c>
      <c r="AY324" s="18" t="s">
        <v>144</v>
      </c>
      <c r="BE324" s="231">
        <f>IF(N324="základní",J324,0)</f>
        <v>0</v>
      </c>
      <c r="BF324" s="231">
        <f>IF(N324="snížená",J324,0)</f>
        <v>0</v>
      </c>
      <c r="BG324" s="231">
        <f>IF(N324="zákl. přenesená",J324,0)</f>
        <v>0</v>
      </c>
      <c r="BH324" s="231">
        <f>IF(N324="sníž. přenesená",J324,0)</f>
        <v>0</v>
      </c>
      <c r="BI324" s="231">
        <f>IF(N324="nulová",J324,0)</f>
        <v>0</v>
      </c>
      <c r="BJ324" s="18" t="s">
        <v>83</v>
      </c>
      <c r="BK324" s="231">
        <f>ROUND(I324*H324,2)</f>
        <v>0</v>
      </c>
      <c r="BL324" s="18" t="s">
        <v>173</v>
      </c>
      <c r="BM324" s="230" t="s">
        <v>551</v>
      </c>
    </row>
    <row r="325" s="2" customFormat="1">
      <c r="A325" s="39"/>
      <c r="B325" s="40"/>
      <c r="C325" s="41"/>
      <c r="D325" s="232" t="s">
        <v>154</v>
      </c>
      <c r="E325" s="41"/>
      <c r="F325" s="233" t="s">
        <v>552</v>
      </c>
      <c r="G325" s="41"/>
      <c r="H325" s="41"/>
      <c r="I325" s="234"/>
      <c r="J325" s="41"/>
      <c r="K325" s="41"/>
      <c r="L325" s="45"/>
      <c r="M325" s="235"/>
      <c r="N325" s="236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154</v>
      </c>
      <c r="AU325" s="18" t="s">
        <v>85</v>
      </c>
    </row>
    <row r="326" s="2" customFormat="1">
      <c r="A326" s="39"/>
      <c r="B326" s="40"/>
      <c r="C326" s="41"/>
      <c r="D326" s="237" t="s">
        <v>155</v>
      </c>
      <c r="E326" s="41"/>
      <c r="F326" s="238" t="s">
        <v>553</v>
      </c>
      <c r="G326" s="41"/>
      <c r="H326" s="41"/>
      <c r="I326" s="234"/>
      <c r="J326" s="41"/>
      <c r="K326" s="41"/>
      <c r="L326" s="45"/>
      <c r="M326" s="235"/>
      <c r="N326" s="236"/>
      <c r="O326" s="92"/>
      <c r="P326" s="92"/>
      <c r="Q326" s="92"/>
      <c r="R326" s="92"/>
      <c r="S326" s="92"/>
      <c r="T326" s="93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T326" s="18" t="s">
        <v>155</v>
      </c>
      <c r="AU326" s="18" t="s">
        <v>85</v>
      </c>
    </row>
    <row r="327" s="14" customFormat="1">
      <c r="A327" s="14"/>
      <c r="B327" s="249"/>
      <c r="C327" s="250"/>
      <c r="D327" s="232" t="s">
        <v>157</v>
      </c>
      <c r="E327" s="251" t="s">
        <v>1</v>
      </c>
      <c r="F327" s="252" t="s">
        <v>444</v>
      </c>
      <c r="G327" s="250"/>
      <c r="H327" s="253">
        <v>88.969999999999999</v>
      </c>
      <c r="I327" s="254"/>
      <c r="J327" s="250"/>
      <c r="K327" s="250"/>
      <c r="L327" s="255"/>
      <c r="M327" s="256"/>
      <c r="N327" s="257"/>
      <c r="O327" s="257"/>
      <c r="P327" s="257"/>
      <c r="Q327" s="257"/>
      <c r="R327" s="257"/>
      <c r="S327" s="257"/>
      <c r="T327" s="258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59" t="s">
        <v>157</v>
      </c>
      <c r="AU327" s="259" t="s">
        <v>85</v>
      </c>
      <c r="AV327" s="14" t="s">
        <v>85</v>
      </c>
      <c r="AW327" s="14" t="s">
        <v>32</v>
      </c>
      <c r="AX327" s="14" t="s">
        <v>75</v>
      </c>
      <c r="AY327" s="259" t="s">
        <v>144</v>
      </c>
    </row>
    <row r="328" s="14" customFormat="1">
      <c r="A328" s="14"/>
      <c r="B328" s="249"/>
      <c r="C328" s="250"/>
      <c r="D328" s="232" t="s">
        <v>157</v>
      </c>
      <c r="E328" s="251" t="s">
        <v>1</v>
      </c>
      <c r="F328" s="252" t="s">
        <v>445</v>
      </c>
      <c r="G328" s="250"/>
      <c r="H328" s="253">
        <v>20.100000000000001</v>
      </c>
      <c r="I328" s="254"/>
      <c r="J328" s="250"/>
      <c r="K328" s="250"/>
      <c r="L328" s="255"/>
      <c r="M328" s="256"/>
      <c r="N328" s="257"/>
      <c r="O328" s="257"/>
      <c r="P328" s="257"/>
      <c r="Q328" s="257"/>
      <c r="R328" s="257"/>
      <c r="S328" s="257"/>
      <c r="T328" s="258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59" t="s">
        <v>157</v>
      </c>
      <c r="AU328" s="259" t="s">
        <v>85</v>
      </c>
      <c r="AV328" s="14" t="s">
        <v>85</v>
      </c>
      <c r="AW328" s="14" t="s">
        <v>32</v>
      </c>
      <c r="AX328" s="14" t="s">
        <v>75</v>
      </c>
      <c r="AY328" s="259" t="s">
        <v>144</v>
      </c>
    </row>
    <row r="329" s="14" customFormat="1">
      <c r="A329" s="14"/>
      <c r="B329" s="249"/>
      <c r="C329" s="250"/>
      <c r="D329" s="232" t="s">
        <v>157</v>
      </c>
      <c r="E329" s="251" t="s">
        <v>1</v>
      </c>
      <c r="F329" s="252" t="s">
        <v>446</v>
      </c>
      <c r="G329" s="250"/>
      <c r="H329" s="253">
        <v>55.799999999999997</v>
      </c>
      <c r="I329" s="254"/>
      <c r="J329" s="250"/>
      <c r="K329" s="250"/>
      <c r="L329" s="255"/>
      <c r="M329" s="256"/>
      <c r="N329" s="257"/>
      <c r="O329" s="257"/>
      <c r="P329" s="257"/>
      <c r="Q329" s="257"/>
      <c r="R329" s="257"/>
      <c r="S329" s="257"/>
      <c r="T329" s="258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59" t="s">
        <v>157</v>
      </c>
      <c r="AU329" s="259" t="s">
        <v>85</v>
      </c>
      <c r="AV329" s="14" t="s">
        <v>85</v>
      </c>
      <c r="AW329" s="14" t="s">
        <v>32</v>
      </c>
      <c r="AX329" s="14" t="s">
        <v>75</v>
      </c>
      <c r="AY329" s="259" t="s">
        <v>144</v>
      </c>
    </row>
    <row r="330" s="14" customFormat="1">
      <c r="A330" s="14"/>
      <c r="B330" s="249"/>
      <c r="C330" s="250"/>
      <c r="D330" s="232" t="s">
        <v>157</v>
      </c>
      <c r="E330" s="251" t="s">
        <v>1</v>
      </c>
      <c r="F330" s="252" t="s">
        <v>447</v>
      </c>
      <c r="G330" s="250"/>
      <c r="H330" s="253">
        <v>20.100000000000001</v>
      </c>
      <c r="I330" s="254"/>
      <c r="J330" s="250"/>
      <c r="K330" s="250"/>
      <c r="L330" s="255"/>
      <c r="M330" s="256"/>
      <c r="N330" s="257"/>
      <c r="O330" s="257"/>
      <c r="P330" s="257"/>
      <c r="Q330" s="257"/>
      <c r="R330" s="257"/>
      <c r="S330" s="257"/>
      <c r="T330" s="258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59" t="s">
        <v>157</v>
      </c>
      <c r="AU330" s="259" t="s">
        <v>85</v>
      </c>
      <c r="AV330" s="14" t="s">
        <v>85</v>
      </c>
      <c r="AW330" s="14" t="s">
        <v>32</v>
      </c>
      <c r="AX330" s="14" t="s">
        <v>75</v>
      </c>
      <c r="AY330" s="259" t="s">
        <v>144</v>
      </c>
    </row>
    <row r="331" s="14" customFormat="1">
      <c r="A331" s="14"/>
      <c r="B331" s="249"/>
      <c r="C331" s="250"/>
      <c r="D331" s="232" t="s">
        <v>157</v>
      </c>
      <c r="E331" s="251" t="s">
        <v>1</v>
      </c>
      <c r="F331" s="252" t="s">
        <v>448</v>
      </c>
      <c r="G331" s="250"/>
      <c r="H331" s="253">
        <v>363.16500000000002</v>
      </c>
      <c r="I331" s="254"/>
      <c r="J331" s="250"/>
      <c r="K331" s="250"/>
      <c r="L331" s="255"/>
      <c r="M331" s="256"/>
      <c r="N331" s="257"/>
      <c r="O331" s="257"/>
      <c r="P331" s="257"/>
      <c r="Q331" s="257"/>
      <c r="R331" s="257"/>
      <c r="S331" s="257"/>
      <c r="T331" s="258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T331" s="259" t="s">
        <v>157</v>
      </c>
      <c r="AU331" s="259" t="s">
        <v>85</v>
      </c>
      <c r="AV331" s="14" t="s">
        <v>85</v>
      </c>
      <c r="AW331" s="14" t="s">
        <v>32</v>
      </c>
      <c r="AX331" s="14" t="s">
        <v>75</v>
      </c>
      <c r="AY331" s="259" t="s">
        <v>144</v>
      </c>
    </row>
    <row r="332" s="14" customFormat="1">
      <c r="A332" s="14"/>
      <c r="B332" s="249"/>
      <c r="C332" s="250"/>
      <c r="D332" s="232" t="s">
        <v>157</v>
      </c>
      <c r="E332" s="251" t="s">
        <v>1</v>
      </c>
      <c r="F332" s="252" t="s">
        <v>449</v>
      </c>
      <c r="G332" s="250"/>
      <c r="H332" s="253">
        <v>190.154</v>
      </c>
      <c r="I332" s="254"/>
      <c r="J332" s="250"/>
      <c r="K332" s="250"/>
      <c r="L332" s="255"/>
      <c r="M332" s="256"/>
      <c r="N332" s="257"/>
      <c r="O332" s="257"/>
      <c r="P332" s="257"/>
      <c r="Q332" s="257"/>
      <c r="R332" s="257"/>
      <c r="S332" s="257"/>
      <c r="T332" s="258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9" t="s">
        <v>157</v>
      </c>
      <c r="AU332" s="259" t="s">
        <v>85</v>
      </c>
      <c r="AV332" s="14" t="s">
        <v>85</v>
      </c>
      <c r="AW332" s="14" t="s">
        <v>32</v>
      </c>
      <c r="AX332" s="14" t="s">
        <v>75</v>
      </c>
      <c r="AY332" s="259" t="s">
        <v>144</v>
      </c>
    </row>
    <row r="333" s="14" customFormat="1">
      <c r="A333" s="14"/>
      <c r="B333" s="249"/>
      <c r="C333" s="250"/>
      <c r="D333" s="232" t="s">
        <v>157</v>
      </c>
      <c r="E333" s="251" t="s">
        <v>1</v>
      </c>
      <c r="F333" s="252" t="s">
        <v>450</v>
      </c>
      <c r="G333" s="250"/>
      <c r="H333" s="253">
        <v>1134.011</v>
      </c>
      <c r="I333" s="254"/>
      <c r="J333" s="250"/>
      <c r="K333" s="250"/>
      <c r="L333" s="255"/>
      <c r="M333" s="256"/>
      <c r="N333" s="257"/>
      <c r="O333" s="257"/>
      <c r="P333" s="257"/>
      <c r="Q333" s="257"/>
      <c r="R333" s="257"/>
      <c r="S333" s="257"/>
      <c r="T333" s="258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9" t="s">
        <v>157</v>
      </c>
      <c r="AU333" s="259" t="s">
        <v>85</v>
      </c>
      <c r="AV333" s="14" t="s">
        <v>85</v>
      </c>
      <c r="AW333" s="14" t="s">
        <v>32</v>
      </c>
      <c r="AX333" s="14" t="s">
        <v>75</v>
      </c>
      <c r="AY333" s="259" t="s">
        <v>144</v>
      </c>
    </row>
    <row r="334" s="14" customFormat="1">
      <c r="A334" s="14"/>
      <c r="B334" s="249"/>
      <c r="C334" s="250"/>
      <c r="D334" s="232" t="s">
        <v>157</v>
      </c>
      <c r="E334" s="251" t="s">
        <v>1</v>
      </c>
      <c r="F334" s="252" t="s">
        <v>451</v>
      </c>
      <c r="G334" s="250"/>
      <c r="H334" s="253">
        <v>65.719999999999999</v>
      </c>
      <c r="I334" s="254"/>
      <c r="J334" s="250"/>
      <c r="K334" s="250"/>
      <c r="L334" s="255"/>
      <c r="M334" s="256"/>
      <c r="N334" s="257"/>
      <c r="O334" s="257"/>
      <c r="P334" s="257"/>
      <c r="Q334" s="257"/>
      <c r="R334" s="257"/>
      <c r="S334" s="257"/>
      <c r="T334" s="258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9" t="s">
        <v>157</v>
      </c>
      <c r="AU334" s="259" t="s">
        <v>85</v>
      </c>
      <c r="AV334" s="14" t="s">
        <v>85</v>
      </c>
      <c r="AW334" s="14" t="s">
        <v>32</v>
      </c>
      <c r="AX334" s="14" t="s">
        <v>75</v>
      </c>
      <c r="AY334" s="259" t="s">
        <v>144</v>
      </c>
    </row>
    <row r="335" s="14" customFormat="1">
      <c r="A335" s="14"/>
      <c r="B335" s="249"/>
      <c r="C335" s="250"/>
      <c r="D335" s="232" t="s">
        <v>157</v>
      </c>
      <c r="E335" s="251" t="s">
        <v>1</v>
      </c>
      <c r="F335" s="252" t="s">
        <v>452</v>
      </c>
      <c r="G335" s="250"/>
      <c r="H335" s="253">
        <v>831.15999999999997</v>
      </c>
      <c r="I335" s="254"/>
      <c r="J335" s="250"/>
      <c r="K335" s="250"/>
      <c r="L335" s="255"/>
      <c r="M335" s="256"/>
      <c r="N335" s="257"/>
      <c r="O335" s="257"/>
      <c r="P335" s="257"/>
      <c r="Q335" s="257"/>
      <c r="R335" s="257"/>
      <c r="S335" s="257"/>
      <c r="T335" s="258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9" t="s">
        <v>157</v>
      </c>
      <c r="AU335" s="259" t="s">
        <v>85</v>
      </c>
      <c r="AV335" s="14" t="s">
        <v>85</v>
      </c>
      <c r="AW335" s="14" t="s">
        <v>32</v>
      </c>
      <c r="AX335" s="14" t="s">
        <v>75</v>
      </c>
      <c r="AY335" s="259" t="s">
        <v>144</v>
      </c>
    </row>
    <row r="336" s="14" customFormat="1">
      <c r="A336" s="14"/>
      <c r="B336" s="249"/>
      <c r="C336" s="250"/>
      <c r="D336" s="232" t="s">
        <v>157</v>
      </c>
      <c r="E336" s="251" t="s">
        <v>1</v>
      </c>
      <c r="F336" s="252" t="s">
        <v>453</v>
      </c>
      <c r="G336" s="250"/>
      <c r="H336" s="253">
        <v>1325.0329999999999</v>
      </c>
      <c r="I336" s="254"/>
      <c r="J336" s="250"/>
      <c r="K336" s="250"/>
      <c r="L336" s="255"/>
      <c r="M336" s="256"/>
      <c r="N336" s="257"/>
      <c r="O336" s="257"/>
      <c r="P336" s="257"/>
      <c r="Q336" s="257"/>
      <c r="R336" s="257"/>
      <c r="S336" s="257"/>
      <c r="T336" s="258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9" t="s">
        <v>157</v>
      </c>
      <c r="AU336" s="259" t="s">
        <v>85</v>
      </c>
      <c r="AV336" s="14" t="s">
        <v>85</v>
      </c>
      <c r="AW336" s="14" t="s">
        <v>32</v>
      </c>
      <c r="AX336" s="14" t="s">
        <v>75</v>
      </c>
      <c r="AY336" s="259" t="s">
        <v>144</v>
      </c>
    </row>
    <row r="337" s="14" customFormat="1">
      <c r="A337" s="14"/>
      <c r="B337" s="249"/>
      <c r="C337" s="250"/>
      <c r="D337" s="232" t="s">
        <v>157</v>
      </c>
      <c r="E337" s="251" t="s">
        <v>1</v>
      </c>
      <c r="F337" s="252" t="s">
        <v>454</v>
      </c>
      <c r="G337" s="250"/>
      <c r="H337" s="253">
        <v>24.454999999999998</v>
      </c>
      <c r="I337" s="254"/>
      <c r="J337" s="250"/>
      <c r="K337" s="250"/>
      <c r="L337" s="255"/>
      <c r="M337" s="256"/>
      <c r="N337" s="257"/>
      <c r="O337" s="257"/>
      <c r="P337" s="257"/>
      <c r="Q337" s="257"/>
      <c r="R337" s="257"/>
      <c r="S337" s="257"/>
      <c r="T337" s="258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9" t="s">
        <v>157</v>
      </c>
      <c r="AU337" s="259" t="s">
        <v>85</v>
      </c>
      <c r="AV337" s="14" t="s">
        <v>85</v>
      </c>
      <c r="AW337" s="14" t="s">
        <v>32</v>
      </c>
      <c r="AX337" s="14" t="s">
        <v>75</v>
      </c>
      <c r="AY337" s="259" t="s">
        <v>144</v>
      </c>
    </row>
    <row r="338" s="14" customFormat="1">
      <c r="A338" s="14"/>
      <c r="B338" s="249"/>
      <c r="C338" s="250"/>
      <c r="D338" s="232" t="s">
        <v>157</v>
      </c>
      <c r="E338" s="251" t="s">
        <v>1</v>
      </c>
      <c r="F338" s="252" t="s">
        <v>455</v>
      </c>
      <c r="G338" s="250"/>
      <c r="H338" s="253">
        <v>2010.3499999999999</v>
      </c>
      <c r="I338" s="254"/>
      <c r="J338" s="250"/>
      <c r="K338" s="250"/>
      <c r="L338" s="255"/>
      <c r="M338" s="256"/>
      <c r="N338" s="257"/>
      <c r="O338" s="257"/>
      <c r="P338" s="257"/>
      <c r="Q338" s="257"/>
      <c r="R338" s="257"/>
      <c r="S338" s="257"/>
      <c r="T338" s="258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9" t="s">
        <v>157</v>
      </c>
      <c r="AU338" s="259" t="s">
        <v>85</v>
      </c>
      <c r="AV338" s="14" t="s">
        <v>85</v>
      </c>
      <c r="AW338" s="14" t="s">
        <v>32</v>
      </c>
      <c r="AX338" s="14" t="s">
        <v>75</v>
      </c>
      <c r="AY338" s="259" t="s">
        <v>144</v>
      </c>
    </row>
    <row r="339" s="15" customFormat="1">
      <c r="A339" s="15"/>
      <c r="B339" s="264"/>
      <c r="C339" s="265"/>
      <c r="D339" s="232" t="s">
        <v>157</v>
      </c>
      <c r="E339" s="266" t="s">
        <v>1</v>
      </c>
      <c r="F339" s="267" t="s">
        <v>321</v>
      </c>
      <c r="G339" s="265"/>
      <c r="H339" s="268">
        <v>6129.018</v>
      </c>
      <c r="I339" s="269"/>
      <c r="J339" s="265"/>
      <c r="K339" s="265"/>
      <c r="L339" s="270"/>
      <c r="M339" s="271"/>
      <c r="N339" s="272"/>
      <c r="O339" s="272"/>
      <c r="P339" s="272"/>
      <c r="Q339" s="272"/>
      <c r="R339" s="272"/>
      <c r="S339" s="272"/>
      <c r="T339" s="273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T339" s="274" t="s">
        <v>157</v>
      </c>
      <c r="AU339" s="274" t="s">
        <v>85</v>
      </c>
      <c r="AV339" s="15" t="s">
        <v>173</v>
      </c>
      <c r="AW339" s="15" t="s">
        <v>32</v>
      </c>
      <c r="AX339" s="15" t="s">
        <v>83</v>
      </c>
      <c r="AY339" s="274" t="s">
        <v>144</v>
      </c>
    </row>
    <row r="340" s="2" customFormat="1" ht="33" customHeight="1">
      <c r="A340" s="39"/>
      <c r="B340" s="40"/>
      <c r="C340" s="219" t="s">
        <v>554</v>
      </c>
      <c r="D340" s="219" t="s">
        <v>147</v>
      </c>
      <c r="E340" s="220" t="s">
        <v>555</v>
      </c>
      <c r="F340" s="221" t="s">
        <v>556</v>
      </c>
      <c r="G340" s="222" t="s">
        <v>279</v>
      </c>
      <c r="H340" s="223">
        <v>4995.79</v>
      </c>
      <c r="I340" s="224"/>
      <c r="J340" s="225">
        <f>ROUND(I340*H340,2)</f>
        <v>0</v>
      </c>
      <c r="K340" s="221" t="s">
        <v>151</v>
      </c>
      <c r="L340" s="45"/>
      <c r="M340" s="226" t="s">
        <v>1</v>
      </c>
      <c r="N340" s="227" t="s">
        <v>40</v>
      </c>
      <c r="O340" s="92"/>
      <c r="P340" s="228">
        <f>O340*H340</f>
        <v>0</v>
      </c>
      <c r="Q340" s="228">
        <v>0</v>
      </c>
      <c r="R340" s="228">
        <f>Q340*H340</f>
        <v>0</v>
      </c>
      <c r="S340" s="228">
        <v>0</v>
      </c>
      <c r="T340" s="229">
        <f>S340*H340</f>
        <v>0</v>
      </c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R340" s="230" t="s">
        <v>173</v>
      </c>
      <c r="AT340" s="230" t="s">
        <v>147</v>
      </c>
      <c r="AU340" s="230" t="s">
        <v>85</v>
      </c>
      <c r="AY340" s="18" t="s">
        <v>144</v>
      </c>
      <c r="BE340" s="231">
        <f>IF(N340="základní",J340,0)</f>
        <v>0</v>
      </c>
      <c r="BF340" s="231">
        <f>IF(N340="snížená",J340,0)</f>
        <v>0</v>
      </c>
      <c r="BG340" s="231">
        <f>IF(N340="zákl. přenesená",J340,0)</f>
        <v>0</v>
      </c>
      <c r="BH340" s="231">
        <f>IF(N340="sníž. přenesená",J340,0)</f>
        <v>0</v>
      </c>
      <c r="BI340" s="231">
        <f>IF(N340="nulová",J340,0)</f>
        <v>0</v>
      </c>
      <c r="BJ340" s="18" t="s">
        <v>83</v>
      </c>
      <c r="BK340" s="231">
        <f>ROUND(I340*H340,2)</f>
        <v>0</v>
      </c>
      <c r="BL340" s="18" t="s">
        <v>173</v>
      </c>
      <c r="BM340" s="230" t="s">
        <v>557</v>
      </c>
    </row>
    <row r="341" s="2" customFormat="1">
      <c r="A341" s="39"/>
      <c r="B341" s="40"/>
      <c r="C341" s="41"/>
      <c r="D341" s="232" t="s">
        <v>154</v>
      </c>
      <c r="E341" s="41"/>
      <c r="F341" s="233" t="s">
        <v>558</v>
      </c>
      <c r="G341" s="41"/>
      <c r="H341" s="41"/>
      <c r="I341" s="234"/>
      <c r="J341" s="41"/>
      <c r="K341" s="41"/>
      <c r="L341" s="45"/>
      <c r="M341" s="235"/>
      <c r="N341" s="236"/>
      <c r="O341" s="92"/>
      <c r="P341" s="92"/>
      <c r="Q341" s="92"/>
      <c r="R341" s="92"/>
      <c r="S341" s="92"/>
      <c r="T341" s="93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T341" s="18" t="s">
        <v>154</v>
      </c>
      <c r="AU341" s="18" t="s">
        <v>85</v>
      </c>
    </row>
    <row r="342" s="2" customFormat="1">
      <c r="A342" s="39"/>
      <c r="B342" s="40"/>
      <c r="C342" s="41"/>
      <c r="D342" s="237" t="s">
        <v>155</v>
      </c>
      <c r="E342" s="41"/>
      <c r="F342" s="238" t="s">
        <v>559</v>
      </c>
      <c r="G342" s="41"/>
      <c r="H342" s="41"/>
      <c r="I342" s="234"/>
      <c r="J342" s="41"/>
      <c r="K342" s="41"/>
      <c r="L342" s="45"/>
      <c r="M342" s="235"/>
      <c r="N342" s="236"/>
      <c r="O342" s="92"/>
      <c r="P342" s="92"/>
      <c r="Q342" s="92"/>
      <c r="R342" s="92"/>
      <c r="S342" s="92"/>
      <c r="T342" s="93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155</v>
      </c>
      <c r="AU342" s="18" t="s">
        <v>85</v>
      </c>
    </row>
    <row r="343" s="14" customFormat="1">
      <c r="A343" s="14"/>
      <c r="B343" s="249"/>
      <c r="C343" s="250"/>
      <c r="D343" s="232" t="s">
        <v>157</v>
      </c>
      <c r="E343" s="251" t="s">
        <v>1</v>
      </c>
      <c r="F343" s="252" t="s">
        <v>560</v>
      </c>
      <c r="G343" s="250"/>
      <c r="H343" s="253">
        <v>74.620000000000005</v>
      </c>
      <c r="I343" s="254"/>
      <c r="J343" s="250"/>
      <c r="K343" s="250"/>
      <c r="L343" s="255"/>
      <c r="M343" s="256"/>
      <c r="N343" s="257"/>
      <c r="O343" s="257"/>
      <c r="P343" s="257"/>
      <c r="Q343" s="257"/>
      <c r="R343" s="257"/>
      <c r="S343" s="257"/>
      <c r="T343" s="258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T343" s="259" t="s">
        <v>157</v>
      </c>
      <c r="AU343" s="259" t="s">
        <v>85</v>
      </c>
      <c r="AV343" s="14" t="s">
        <v>85</v>
      </c>
      <c r="AW343" s="14" t="s">
        <v>32</v>
      </c>
      <c r="AX343" s="14" t="s">
        <v>75</v>
      </c>
      <c r="AY343" s="259" t="s">
        <v>144</v>
      </c>
    </row>
    <row r="344" s="14" customFormat="1">
      <c r="A344" s="14"/>
      <c r="B344" s="249"/>
      <c r="C344" s="250"/>
      <c r="D344" s="232" t="s">
        <v>157</v>
      </c>
      <c r="E344" s="251" t="s">
        <v>1</v>
      </c>
      <c r="F344" s="252" t="s">
        <v>561</v>
      </c>
      <c r="G344" s="250"/>
      <c r="H344" s="253">
        <v>15</v>
      </c>
      <c r="I344" s="254"/>
      <c r="J344" s="250"/>
      <c r="K344" s="250"/>
      <c r="L344" s="255"/>
      <c r="M344" s="256"/>
      <c r="N344" s="257"/>
      <c r="O344" s="257"/>
      <c r="P344" s="257"/>
      <c r="Q344" s="257"/>
      <c r="R344" s="257"/>
      <c r="S344" s="257"/>
      <c r="T344" s="258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9" t="s">
        <v>157</v>
      </c>
      <c r="AU344" s="259" t="s">
        <v>85</v>
      </c>
      <c r="AV344" s="14" t="s">
        <v>85</v>
      </c>
      <c r="AW344" s="14" t="s">
        <v>32</v>
      </c>
      <c r="AX344" s="14" t="s">
        <v>75</v>
      </c>
      <c r="AY344" s="259" t="s">
        <v>144</v>
      </c>
    </row>
    <row r="345" s="14" customFormat="1">
      <c r="A345" s="14"/>
      <c r="B345" s="249"/>
      <c r="C345" s="250"/>
      <c r="D345" s="232" t="s">
        <v>157</v>
      </c>
      <c r="E345" s="251" t="s">
        <v>1</v>
      </c>
      <c r="F345" s="252" t="s">
        <v>562</v>
      </c>
      <c r="G345" s="250"/>
      <c r="H345" s="253">
        <v>46.799999999999997</v>
      </c>
      <c r="I345" s="254"/>
      <c r="J345" s="250"/>
      <c r="K345" s="250"/>
      <c r="L345" s="255"/>
      <c r="M345" s="256"/>
      <c r="N345" s="257"/>
      <c r="O345" s="257"/>
      <c r="P345" s="257"/>
      <c r="Q345" s="257"/>
      <c r="R345" s="257"/>
      <c r="S345" s="257"/>
      <c r="T345" s="258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T345" s="259" t="s">
        <v>157</v>
      </c>
      <c r="AU345" s="259" t="s">
        <v>85</v>
      </c>
      <c r="AV345" s="14" t="s">
        <v>85</v>
      </c>
      <c r="AW345" s="14" t="s">
        <v>32</v>
      </c>
      <c r="AX345" s="14" t="s">
        <v>75</v>
      </c>
      <c r="AY345" s="259" t="s">
        <v>144</v>
      </c>
    </row>
    <row r="346" s="14" customFormat="1">
      <c r="A346" s="14"/>
      <c r="B346" s="249"/>
      <c r="C346" s="250"/>
      <c r="D346" s="232" t="s">
        <v>157</v>
      </c>
      <c r="E346" s="251" t="s">
        <v>1</v>
      </c>
      <c r="F346" s="252" t="s">
        <v>563</v>
      </c>
      <c r="G346" s="250"/>
      <c r="H346" s="253">
        <v>15</v>
      </c>
      <c r="I346" s="254"/>
      <c r="J346" s="250"/>
      <c r="K346" s="250"/>
      <c r="L346" s="255"/>
      <c r="M346" s="256"/>
      <c r="N346" s="257"/>
      <c r="O346" s="257"/>
      <c r="P346" s="257"/>
      <c r="Q346" s="257"/>
      <c r="R346" s="257"/>
      <c r="S346" s="257"/>
      <c r="T346" s="258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59" t="s">
        <v>157</v>
      </c>
      <c r="AU346" s="259" t="s">
        <v>85</v>
      </c>
      <c r="AV346" s="14" t="s">
        <v>85</v>
      </c>
      <c r="AW346" s="14" t="s">
        <v>32</v>
      </c>
      <c r="AX346" s="14" t="s">
        <v>75</v>
      </c>
      <c r="AY346" s="259" t="s">
        <v>144</v>
      </c>
    </row>
    <row r="347" s="14" customFormat="1">
      <c r="A347" s="14"/>
      <c r="B347" s="249"/>
      <c r="C347" s="250"/>
      <c r="D347" s="232" t="s">
        <v>157</v>
      </c>
      <c r="E347" s="251" t="s">
        <v>1</v>
      </c>
      <c r="F347" s="252" t="s">
        <v>564</v>
      </c>
      <c r="G347" s="250"/>
      <c r="H347" s="253">
        <v>1415.1800000000001</v>
      </c>
      <c r="I347" s="254"/>
      <c r="J347" s="250"/>
      <c r="K347" s="250"/>
      <c r="L347" s="255"/>
      <c r="M347" s="256"/>
      <c r="N347" s="257"/>
      <c r="O347" s="257"/>
      <c r="P347" s="257"/>
      <c r="Q347" s="257"/>
      <c r="R347" s="257"/>
      <c r="S347" s="257"/>
      <c r="T347" s="258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T347" s="259" t="s">
        <v>157</v>
      </c>
      <c r="AU347" s="259" t="s">
        <v>85</v>
      </c>
      <c r="AV347" s="14" t="s">
        <v>85</v>
      </c>
      <c r="AW347" s="14" t="s">
        <v>32</v>
      </c>
      <c r="AX347" s="14" t="s">
        <v>75</v>
      </c>
      <c r="AY347" s="259" t="s">
        <v>144</v>
      </c>
    </row>
    <row r="348" s="14" customFormat="1">
      <c r="A348" s="14"/>
      <c r="B348" s="249"/>
      <c r="C348" s="250"/>
      <c r="D348" s="232" t="s">
        <v>157</v>
      </c>
      <c r="E348" s="251" t="s">
        <v>1</v>
      </c>
      <c r="F348" s="252" t="s">
        <v>565</v>
      </c>
      <c r="G348" s="250"/>
      <c r="H348" s="253">
        <v>1724.8399999999999</v>
      </c>
      <c r="I348" s="254"/>
      <c r="J348" s="250"/>
      <c r="K348" s="250"/>
      <c r="L348" s="255"/>
      <c r="M348" s="256"/>
      <c r="N348" s="257"/>
      <c r="O348" s="257"/>
      <c r="P348" s="257"/>
      <c r="Q348" s="257"/>
      <c r="R348" s="257"/>
      <c r="S348" s="257"/>
      <c r="T348" s="258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T348" s="259" t="s">
        <v>157</v>
      </c>
      <c r="AU348" s="259" t="s">
        <v>85</v>
      </c>
      <c r="AV348" s="14" t="s">
        <v>85</v>
      </c>
      <c r="AW348" s="14" t="s">
        <v>32</v>
      </c>
      <c r="AX348" s="14" t="s">
        <v>75</v>
      </c>
      <c r="AY348" s="259" t="s">
        <v>144</v>
      </c>
    </row>
    <row r="349" s="14" customFormat="1">
      <c r="A349" s="14"/>
      <c r="B349" s="249"/>
      <c r="C349" s="250"/>
      <c r="D349" s="232" t="s">
        <v>157</v>
      </c>
      <c r="E349" s="251" t="s">
        <v>1</v>
      </c>
      <c r="F349" s="252" t="s">
        <v>566</v>
      </c>
      <c r="G349" s="250"/>
      <c r="H349" s="253">
        <v>18.25</v>
      </c>
      <c r="I349" s="254"/>
      <c r="J349" s="250"/>
      <c r="K349" s="250"/>
      <c r="L349" s="255"/>
      <c r="M349" s="256"/>
      <c r="N349" s="257"/>
      <c r="O349" s="257"/>
      <c r="P349" s="257"/>
      <c r="Q349" s="257"/>
      <c r="R349" s="257"/>
      <c r="S349" s="257"/>
      <c r="T349" s="258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9" t="s">
        <v>157</v>
      </c>
      <c r="AU349" s="259" t="s">
        <v>85</v>
      </c>
      <c r="AV349" s="14" t="s">
        <v>85</v>
      </c>
      <c r="AW349" s="14" t="s">
        <v>32</v>
      </c>
      <c r="AX349" s="14" t="s">
        <v>75</v>
      </c>
      <c r="AY349" s="259" t="s">
        <v>144</v>
      </c>
    </row>
    <row r="350" s="14" customFormat="1">
      <c r="A350" s="14"/>
      <c r="B350" s="249"/>
      <c r="C350" s="250"/>
      <c r="D350" s="232" t="s">
        <v>157</v>
      </c>
      <c r="E350" s="251" t="s">
        <v>1</v>
      </c>
      <c r="F350" s="252" t="s">
        <v>567</v>
      </c>
      <c r="G350" s="250"/>
      <c r="H350" s="253">
        <v>1686.0999999999999</v>
      </c>
      <c r="I350" s="254"/>
      <c r="J350" s="250"/>
      <c r="K350" s="250"/>
      <c r="L350" s="255"/>
      <c r="M350" s="256"/>
      <c r="N350" s="257"/>
      <c r="O350" s="257"/>
      <c r="P350" s="257"/>
      <c r="Q350" s="257"/>
      <c r="R350" s="257"/>
      <c r="S350" s="257"/>
      <c r="T350" s="258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T350" s="259" t="s">
        <v>157</v>
      </c>
      <c r="AU350" s="259" t="s">
        <v>85</v>
      </c>
      <c r="AV350" s="14" t="s">
        <v>85</v>
      </c>
      <c r="AW350" s="14" t="s">
        <v>32</v>
      </c>
      <c r="AX350" s="14" t="s">
        <v>75</v>
      </c>
      <c r="AY350" s="259" t="s">
        <v>144</v>
      </c>
    </row>
    <row r="351" s="15" customFormat="1">
      <c r="A351" s="15"/>
      <c r="B351" s="264"/>
      <c r="C351" s="265"/>
      <c r="D351" s="232" t="s">
        <v>157</v>
      </c>
      <c r="E351" s="266" t="s">
        <v>1</v>
      </c>
      <c r="F351" s="267" t="s">
        <v>321</v>
      </c>
      <c r="G351" s="265"/>
      <c r="H351" s="268">
        <v>4995.79</v>
      </c>
      <c r="I351" s="269"/>
      <c r="J351" s="265"/>
      <c r="K351" s="265"/>
      <c r="L351" s="270"/>
      <c r="M351" s="271"/>
      <c r="N351" s="272"/>
      <c r="O351" s="272"/>
      <c r="P351" s="272"/>
      <c r="Q351" s="272"/>
      <c r="R351" s="272"/>
      <c r="S351" s="272"/>
      <c r="T351" s="273"/>
      <c r="U351" s="15"/>
      <c r="V351" s="15"/>
      <c r="W351" s="15"/>
      <c r="X351" s="15"/>
      <c r="Y351" s="15"/>
      <c r="Z351" s="15"/>
      <c r="AA351" s="15"/>
      <c r="AB351" s="15"/>
      <c r="AC351" s="15"/>
      <c r="AD351" s="15"/>
      <c r="AE351" s="15"/>
      <c r="AT351" s="274" t="s">
        <v>157</v>
      </c>
      <c r="AU351" s="274" t="s">
        <v>85</v>
      </c>
      <c r="AV351" s="15" t="s">
        <v>173</v>
      </c>
      <c r="AW351" s="15" t="s">
        <v>32</v>
      </c>
      <c r="AX351" s="15" t="s">
        <v>83</v>
      </c>
      <c r="AY351" s="274" t="s">
        <v>144</v>
      </c>
    </row>
    <row r="352" s="2" customFormat="1" ht="24.15" customHeight="1">
      <c r="A352" s="39"/>
      <c r="B352" s="40"/>
      <c r="C352" s="219" t="s">
        <v>568</v>
      </c>
      <c r="D352" s="219" t="s">
        <v>147</v>
      </c>
      <c r="E352" s="220" t="s">
        <v>569</v>
      </c>
      <c r="F352" s="221" t="s">
        <v>570</v>
      </c>
      <c r="G352" s="222" t="s">
        <v>279</v>
      </c>
      <c r="H352" s="223">
        <v>48.25</v>
      </c>
      <c r="I352" s="224"/>
      <c r="J352" s="225">
        <f>ROUND(I352*H352,2)</f>
        <v>0</v>
      </c>
      <c r="K352" s="221" t="s">
        <v>151</v>
      </c>
      <c r="L352" s="45"/>
      <c r="M352" s="226" t="s">
        <v>1</v>
      </c>
      <c r="N352" s="227" t="s">
        <v>40</v>
      </c>
      <c r="O352" s="92"/>
      <c r="P352" s="228">
        <f>O352*H352</f>
        <v>0</v>
      </c>
      <c r="Q352" s="228">
        <v>0</v>
      </c>
      <c r="R352" s="228">
        <f>Q352*H352</f>
        <v>0</v>
      </c>
      <c r="S352" s="228">
        <v>0</v>
      </c>
      <c r="T352" s="229">
        <f>S352*H352</f>
        <v>0</v>
      </c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R352" s="230" t="s">
        <v>173</v>
      </c>
      <c r="AT352" s="230" t="s">
        <v>147</v>
      </c>
      <c r="AU352" s="230" t="s">
        <v>85</v>
      </c>
      <c r="AY352" s="18" t="s">
        <v>144</v>
      </c>
      <c r="BE352" s="231">
        <f>IF(N352="základní",J352,0)</f>
        <v>0</v>
      </c>
      <c r="BF352" s="231">
        <f>IF(N352="snížená",J352,0)</f>
        <v>0</v>
      </c>
      <c r="BG352" s="231">
        <f>IF(N352="zákl. přenesená",J352,0)</f>
        <v>0</v>
      </c>
      <c r="BH352" s="231">
        <f>IF(N352="sníž. přenesená",J352,0)</f>
        <v>0</v>
      </c>
      <c r="BI352" s="231">
        <f>IF(N352="nulová",J352,0)</f>
        <v>0</v>
      </c>
      <c r="BJ352" s="18" t="s">
        <v>83</v>
      </c>
      <c r="BK352" s="231">
        <f>ROUND(I352*H352,2)</f>
        <v>0</v>
      </c>
      <c r="BL352" s="18" t="s">
        <v>173</v>
      </c>
      <c r="BM352" s="230" t="s">
        <v>571</v>
      </c>
    </row>
    <row r="353" s="2" customFormat="1">
      <c r="A353" s="39"/>
      <c r="B353" s="40"/>
      <c r="C353" s="41"/>
      <c r="D353" s="232" t="s">
        <v>154</v>
      </c>
      <c r="E353" s="41"/>
      <c r="F353" s="233" t="s">
        <v>572</v>
      </c>
      <c r="G353" s="41"/>
      <c r="H353" s="41"/>
      <c r="I353" s="234"/>
      <c r="J353" s="41"/>
      <c r="K353" s="41"/>
      <c r="L353" s="45"/>
      <c r="M353" s="235"/>
      <c r="N353" s="236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154</v>
      </c>
      <c r="AU353" s="18" t="s">
        <v>85</v>
      </c>
    </row>
    <row r="354" s="2" customFormat="1">
      <c r="A354" s="39"/>
      <c r="B354" s="40"/>
      <c r="C354" s="41"/>
      <c r="D354" s="237" t="s">
        <v>155</v>
      </c>
      <c r="E354" s="41"/>
      <c r="F354" s="238" t="s">
        <v>573</v>
      </c>
      <c r="G354" s="41"/>
      <c r="H354" s="41"/>
      <c r="I354" s="234"/>
      <c r="J354" s="41"/>
      <c r="K354" s="41"/>
      <c r="L354" s="45"/>
      <c r="M354" s="235"/>
      <c r="N354" s="236"/>
      <c r="O354" s="92"/>
      <c r="P354" s="92"/>
      <c r="Q354" s="92"/>
      <c r="R354" s="92"/>
      <c r="S354" s="92"/>
      <c r="T354" s="93"/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T354" s="18" t="s">
        <v>155</v>
      </c>
      <c r="AU354" s="18" t="s">
        <v>85</v>
      </c>
    </row>
    <row r="355" s="14" customFormat="1">
      <c r="A355" s="14"/>
      <c r="B355" s="249"/>
      <c r="C355" s="250"/>
      <c r="D355" s="232" t="s">
        <v>157</v>
      </c>
      <c r="E355" s="251" t="s">
        <v>1</v>
      </c>
      <c r="F355" s="252" t="s">
        <v>561</v>
      </c>
      <c r="G355" s="250"/>
      <c r="H355" s="253">
        <v>15</v>
      </c>
      <c r="I355" s="254"/>
      <c r="J355" s="250"/>
      <c r="K355" s="250"/>
      <c r="L355" s="255"/>
      <c r="M355" s="256"/>
      <c r="N355" s="257"/>
      <c r="O355" s="257"/>
      <c r="P355" s="257"/>
      <c r="Q355" s="257"/>
      <c r="R355" s="257"/>
      <c r="S355" s="257"/>
      <c r="T355" s="258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T355" s="259" t="s">
        <v>157</v>
      </c>
      <c r="AU355" s="259" t="s">
        <v>85</v>
      </c>
      <c r="AV355" s="14" t="s">
        <v>85</v>
      </c>
      <c r="AW355" s="14" t="s">
        <v>32</v>
      </c>
      <c r="AX355" s="14" t="s">
        <v>75</v>
      </c>
      <c r="AY355" s="259" t="s">
        <v>144</v>
      </c>
    </row>
    <row r="356" s="14" customFormat="1">
      <c r="A356" s="14"/>
      <c r="B356" s="249"/>
      <c r="C356" s="250"/>
      <c r="D356" s="232" t="s">
        <v>157</v>
      </c>
      <c r="E356" s="251" t="s">
        <v>1</v>
      </c>
      <c r="F356" s="252" t="s">
        <v>563</v>
      </c>
      <c r="G356" s="250"/>
      <c r="H356" s="253">
        <v>15</v>
      </c>
      <c r="I356" s="254"/>
      <c r="J356" s="250"/>
      <c r="K356" s="250"/>
      <c r="L356" s="255"/>
      <c r="M356" s="256"/>
      <c r="N356" s="257"/>
      <c r="O356" s="257"/>
      <c r="P356" s="257"/>
      <c r="Q356" s="257"/>
      <c r="R356" s="257"/>
      <c r="S356" s="257"/>
      <c r="T356" s="258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9" t="s">
        <v>157</v>
      </c>
      <c r="AU356" s="259" t="s">
        <v>85</v>
      </c>
      <c r="AV356" s="14" t="s">
        <v>85</v>
      </c>
      <c r="AW356" s="14" t="s">
        <v>32</v>
      </c>
      <c r="AX356" s="14" t="s">
        <v>75</v>
      </c>
      <c r="AY356" s="259" t="s">
        <v>144</v>
      </c>
    </row>
    <row r="357" s="14" customFormat="1">
      <c r="A357" s="14"/>
      <c r="B357" s="249"/>
      <c r="C357" s="250"/>
      <c r="D357" s="232" t="s">
        <v>157</v>
      </c>
      <c r="E357" s="251" t="s">
        <v>1</v>
      </c>
      <c r="F357" s="252" t="s">
        <v>566</v>
      </c>
      <c r="G357" s="250"/>
      <c r="H357" s="253">
        <v>18.25</v>
      </c>
      <c r="I357" s="254"/>
      <c r="J357" s="250"/>
      <c r="K357" s="250"/>
      <c r="L357" s="255"/>
      <c r="M357" s="256"/>
      <c r="N357" s="257"/>
      <c r="O357" s="257"/>
      <c r="P357" s="257"/>
      <c r="Q357" s="257"/>
      <c r="R357" s="257"/>
      <c r="S357" s="257"/>
      <c r="T357" s="258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259" t="s">
        <v>157</v>
      </c>
      <c r="AU357" s="259" t="s">
        <v>85</v>
      </c>
      <c r="AV357" s="14" t="s">
        <v>85</v>
      </c>
      <c r="AW357" s="14" t="s">
        <v>32</v>
      </c>
      <c r="AX357" s="14" t="s">
        <v>75</v>
      </c>
      <c r="AY357" s="259" t="s">
        <v>144</v>
      </c>
    </row>
    <row r="358" s="15" customFormat="1">
      <c r="A358" s="15"/>
      <c r="B358" s="264"/>
      <c r="C358" s="265"/>
      <c r="D358" s="232" t="s">
        <v>157</v>
      </c>
      <c r="E358" s="266" t="s">
        <v>1</v>
      </c>
      <c r="F358" s="267" t="s">
        <v>321</v>
      </c>
      <c r="G358" s="265"/>
      <c r="H358" s="268">
        <v>48.25</v>
      </c>
      <c r="I358" s="269"/>
      <c r="J358" s="265"/>
      <c r="K358" s="265"/>
      <c r="L358" s="270"/>
      <c r="M358" s="271"/>
      <c r="N358" s="272"/>
      <c r="O358" s="272"/>
      <c r="P358" s="272"/>
      <c r="Q358" s="272"/>
      <c r="R358" s="272"/>
      <c r="S358" s="272"/>
      <c r="T358" s="273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274" t="s">
        <v>157</v>
      </c>
      <c r="AU358" s="274" t="s">
        <v>85</v>
      </c>
      <c r="AV358" s="15" t="s">
        <v>173</v>
      </c>
      <c r="AW358" s="15" t="s">
        <v>32</v>
      </c>
      <c r="AX358" s="15" t="s">
        <v>83</v>
      </c>
      <c r="AY358" s="274" t="s">
        <v>144</v>
      </c>
    </row>
    <row r="359" s="2" customFormat="1" ht="16.5" customHeight="1">
      <c r="A359" s="39"/>
      <c r="B359" s="40"/>
      <c r="C359" s="219" t="s">
        <v>574</v>
      </c>
      <c r="D359" s="219" t="s">
        <v>147</v>
      </c>
      <c r="E359" s="220" t="s">
        <v>575</v>
      </c>
      <c r="F359" s="221" t="s">
        <v>576</v>
      </c>
      <c r="G359" s="222" t="s">
        <v>282</v>
      </c>
      <c r="H359" s="223">
        <v>135.80000000000001</v>
      </c>
      <c r="I359" s="224"/>
      <c r="J359" s="225">
        <f>ROUND(I359*H359,2)</f>
        <v>0</v>
      </c>
      <c r="K359" s="221" t="s">
        <v>151</v>
      </c>
      <c r="L359" s="45"/>
      <c r="M359" s="226" t="s">
        <v>1</v>
      </c>
      <c r="N359" s="227" t="s">
        <v>40</v>
      </c>
      <c r="O359" s="92"/>
      <c r="P359" s="228">
        <f>O359*H359</f>
        <v>0</v>
      </c>
      <c r="Q359" s="228">
        <v>0</v>
      </c>
      <c r="R359" s="228">
        <f>Q359*H359</f>
        <v>0</v>
      </c>
      <c r="S359" s="228">
        <v>0</v>
      </c>
      <c r="T359" s="229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30" t="s">
        <v>173</v>
      </c>
      <c r="AT359" s="230" t="s">
        <v>147</v>
      </c>
      <c r="AU359" s="230" t="s">
        <v>85</v>
      </c>
      <c r="AY359" s="18" t="s">
        <v>144</v>
      </c>
      <c r="BE359" s="231">
        <f>IF(N359="základní",J359,0)</f>
        <v>0</v>
      </c>
      <c r="BF359" s="231">
        <f>IF(N359="snížená",J359,0)</f>
        <v>0</v>
      </c>
      <c r="BG359" s="231">
        <f>IF(N359="zákl. přenesená",J359,0)</f>
        <v>0</v>
      </c>
      <c r="BH359" s="231">
        <f>IF(N359="sníž. přenesená",J359,0)</f>
        <v>0</v>
      </c>
      <c r="BI359" s="231">
        <f>IF(N359="nulová",J359,0)</f>
        <v>0</v>
      </c>
      <c r="BJ359" s="18" t="s">
        <v>83</v>
      </c>
      <c r="BK359" s="231">
        <f>ROUND(I359*H359,2)</f>
        <v>0</v>
      </c>
      <c r="BL359" s="18" t="s">
        <v>173</v>
      </c>
      <c r="BM359" s="230" t="s">
        <v>577</v>
      </c>
    </row>
    <row r="360" s="2" customFormat="1">
      <c r="A360" s="39"/>
      <c r="B360" s="40"/>
      <c r="C360" s="41"/>
      <c r="D360" s="232" t="s">
        <v>154</v>
      </c>
      <c r="E360" s="41"/>
      <c r="F360" s="233" t="s">
        <v>578</v>
      </c>
      <c r="G360" s="41"/>
      <c r="H360" s="41"/>
      <c r="I360" s="234"/>
      <c r="J360" s="41"/>
      <c r="K360" s="41"/>
      <c r="L360" s="45"/>
      <c r="M360" s="235"/>
      <c r="N360" s="236"/>
      <c r="O360" s="92"/>
      <c r="P360" s="92"/>
      <c r="Q360" s="92"/>
      <c r="R360" s="92"/>
      <c r="S360" s="92"/>
      <c r="T360" s="93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154</v>
      </c>
      <c r="AU360" s="18" t="s">
        <v>85</v>
      </c>
    </row>
    <row r="361" s="2" customFormat="1">
      <c r="A361" s="39"/>
      <c r="B361" s="40"/>
      <c r="C361" s="41"/>
      <c r="D361" s="237" t="s">
        <v>155</v>
      </c>
      <c r="E361" s="41"/>
      <c r="F361" s="238" t="s">
        <v>579</v>
      </c>
      <c r="G361" s="41"/>
      <c r="H361" s="41"/>
      <c r="I361" s="234"/>
      <c r="J361" s="41"/>
      <c r="K361" s="41"/>
      <c r="L361" s="45"/>
      <c r="M361" s="235"/>
      <c r="N361" s="236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155</v>
      </c>
      <c r="AU361" s="18" t="s">
        <v>85</v>
      </c>
    </row>
    <row r="362" s="13" customFormat="1">
      <c r="A362" s="13"/>
      <c r="B362" s="239"/>
      <c r="C362" s="240"/>
      <c r="D362" s="232" t="s">
        <v>157</v>
      </c>
      <c r="E362" s="241" t="s">
        <v>1</v>
      </c>
      <c r="F362" s="242" t="s">
        <v>580</v>
      </c>
      <c r="G362" s="240"/>
      <c r="H362" s="241" t="s">
        <v>1</v>
      </c>
      <c r="I362" s="243"/>
      <c r="J362" s="240"/>
      <c r="K362" s="240"/>
      <c r="L362" s="244"/>
      <c r="M362" s="245"/>
      <c r="N362" s="246"/>
      <c r="O362" s="246"/>
      <c r="P362" s="246"/>
      <c r="Q362" s="246"/>
      <c r="R362" s="246"/>
      <c r="S362" s="246"/>
      <c r="T362" s="247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T362" s="248" t="s">
        <v>157</v>
      </c>
      <c r="AU362" s="248" t="s">
        <v>85</v>
      </c>
      <c r="AV362" s="13" t="s">
        <v>83</v>
      </c>
      <c r="AW362" s="13" t="s">
        <v>32</v>
      </c>
      <c r="AX362" s="13" t="s">
        <v>75</v>
      </c>
      <c r="AY362" s="248" t="s">
        <v>144</v>
      </c>
    </row>
    <row r="363" s="14" customFormat="1">
      <c r="A363" s="14"/>
      <c r="B363" s="249"/>
      <c r="C363" s="250"/>
      <c r="D363" s="232" t="s">
        <v>157</v>
      </c>
      <c r="E363" s="251" t="s">
        <v>290</v>
      </c>
      <c r="F363" s="252" t="s">
        <v>581</v>
      </c>
      <c r="G363" s="250"/>
      <c r="H363" s="253">
        <v>135.80000000000001</v>
      </c>
      <c r="I363" s="254"/>
      <c r="J363" s="250"/>
      <c r="K363" s="250"/>
      <c r="L363" s="255"/>
      <c r="M363" s="256"/>
      <c r="N363" s="257"/>
      <c r="O363" s="257"/>
      <c r="P363" s="257"/>
      <c r="Q363" s="257"/>
      <c r="R363" s="257"/>
      <c r="S363" s="257"/>
      <c r="T363" s="258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9" t="s">
        <v>157</v>
      </c>
      <c r="AU363" s="259" t="s">
        <v>85</v>
      </c>
      <c r="AV363" s="14" t="s">
        <v>85</v>
      </c>
      <c r="AW363" s="14" t="s">
        <v>32</v>
      </c>
      <c r="AX363" s="14" t="s">
        <v>83</v>
      </c>
      <c r="AY363" s="259" t="s">
        <v>144</v>
      </c>
    </row>
    <row r="364" s="2" customFormat="1" ht="24.15" customHeight="1">
      <c r="A364" s="39"/>
      <c r="B364" s="40"/>
      <c r="C364" s="219" t="s">
        <v>582</v>
      </c>
      <c r="D364" s="219" t="s">
        <v>147</v>
      </c>
      <c r="E364" s="220" t="s">
        <v>583</v>
      </c>
      <c r="F364" s="221" t="s">
        <v>584</v>
      </c>
      <c r="G364" s="222" t="s">
        <v>279</v>
      </c>
      <c r="H364" s="223">
        <v>4995.79</v>
      </c>
      <c r="I364" s="224"/>
      <c r="J364" s="225">
        <f>ROUND(I364*H364,2)</f>
        <v>0</v>
      </c>
      <c r="K364" s="221" t="s">
        <v>151</v>
      </c>
      <c r="L364" s="45"/>
      <c r="M364" s="226" t="s">
        <v>1</v>
      </c>
      <c r="N364" s="227" t="s">
        <v>40</v>
      </c>
      <c r="O364" s="92"/>
      <c r="P364" s="228">
        <f>O364*H364</f>
        <v>0</v>
      </c>
      <c r="Q364" s="228">
        <v>0</v>
      </c>
      <c r="R364" s="228">
        <f>Q364*H364</f>
        <v>0</v>
      </c>
      <c r="S364" s="228">
        <v>0</v>
      </c>
      <c r="T364" s="229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30" t="s">
        <v>173</v>
      </c>
      <c r="AT364" s="230" t="s">
        <v>147</v>
      </c>
      <c r="AU364" s="230" t="s">
        <v>85</v>
      </c>
      <c r="AY364" s="18" t="s">
        <v>144</v>
      </c>
      <c r="BE364" s="231">
        <f>IF(N364="základní",J364,0)</f>
        <v>0</v>
      </c>
      <c r="BF364" s="231">
        <f>IF(N364="snížená",J364,0)</f>
        <v>0</v>
      </c>
      <c r="BG364" s="231">
        <f>IF(N364="zákl. přenesená",J364,0)</f>
        <v>0</v>
      </c>
      <c r="BH364" s="231">
        <f>IF(N364="sníž. přenesená",J364,0)</f>
        <v>0</v>
      </c>
      <c r="BI364" s="231">
        <f>IF(N364="nulová",J364,0)</f>
        <v>0</v>
      </c>
      <c r="BJ364" s="18" t="s">
        <v>83</v>
      </c>
      <c r="BK364" s="231">
        <f>ROUND(I364*H364,2)</f>
        <v>0</v>
      </c>
      <c r="BL364" s="18" t="s">
        <v>173</v>
      </c>
      <c r="BM364" s="230" t="s">
        <v>585</v>
      </c>
    </row>
    <row r="365" s="2" customFormat="1">
      <c r="A365" s="39"/>
      <c r="B365" s="40"/>
      <c r="C365" s="41"/>
      <c r="D365" s="232" t="s">
        <v>154</v>
      </c>
      <c r="E365" s="41"/>
      <c r="F365" s="233" t="s">
        <v>586</v>
      </c>
      <c r="G365" s="41"/>
      <c r="H365" s="41"/>
      <c r="I365" s="234"/>
      <c r="J365" s="41"/>
      <c r="K365" s="41"/>
      <c r="L365" s="45"/>
      <c r="M365" s="235"/>
      <c r="N365" s="236"/>
      <c r="O365" s="92"/>
      <c r="P365" s="92"/>
      <c r="Q365" s="92"/>
      <c r="R365" s="92"/>
      <c r="S365" s="92"/>
      <c r="T365" s="93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154</v>
      </c>
      <c r="AU365" s="18" t="s">
        <v>85</v>
      </c>
    </row>
    <row r="366" s="2" customFormat="1">
      <c r="A366" s="39"/>
      <c r="B366" s="40"/>
      <c r="C366" s="41"/>
      <c r="D366" s="237" t="s">
        <v>155</v>
      </c>
      <c r="E366" s="41"/>
      <c r="F366" s="238" t="s">
        <v>587</v>
      </c>
      <c r="G366" s="41"/>
      <c r="H366" s="41"/>
      <c r="I366" s="234"/>
      <c r="J366" s="41"/>
      <c r="K366" s="41"/>
      <c r="L366" s="45"/>
      <c r="M366" s="235"/>
      <c r="N366" s="236"/>
      <c r="O366" s="92"/>
      <c r="P366" s="92"/>
      <c r="Q366" s="92"/>
      <c r="R366" s="92"/>
      <c r="S366" s="92"/>
      <c r="T366" s="93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155</v>
      </c>
      <c r="AU366" s="18" t="s">
        <v>85</v>
      </c>
    </row>
    <row r="367" s="2" customFormat="1" ht="24.15" customHeight="1">
      <c r="A367" s="39"/>
      <c r="B367" s="40"/>
      <c r="C367" s="219" t="s">
        <v>588</v>
      </c>
      <c r="D367" s="219" t="s">
        <v>147</v>
      </c>
      <c r="E367" s="220" t="s">
        <v>589</v>
      </c>
      <c r="F367" s="221" t="s">
        <v>590</v>
      </c>
      <c r="G367" s="222" t="s">
        <v>279</v>
      </c>
      <c r="H367" s="223">
        <v>4805.5</v>
      </c>
      <c r="I367" s="224"/>
      <c r="J367" s="225">
        <f>ROUND(I367*H367,2)</f>
        <v>0</v>
      </c>
      <c r="K367" s="221" t="s">
        <v>151</v>
      </c>
      <c r="L367" s="45"/>
      <c r="M367" s="226" t="s">
        <v>1</v>
      </c>
      <c r="N367" s="227" t="s">
        <v>40</v>
      </c>
      <c r="O367" s="92"/>
      <c r="P367" s="228">
        <f>O367*H367</f>
        <v>0</v>
      </c>
      <c r="Q367" s="228">
        <v>0</v>
      </c>
      <c r="R367" s="228">
        <f>Q367*H367</f>
        <v>0</v>
      </c>
      <c r="S367" s="228">
        <v>0</v>
      </c>
      <c r="T367" s="229">
        <f>S367*H367</f>
        <v>0</v>
      </c>
      <c r="U367" s="39"/>
      <c r="V367" s="39"/>
      <c r="W367" s="39"/>
      <c r="X367" s="39"/>
      <c r="Y367" s="39"/>
      <c r="Z367" s="39"/>
      <c r="AA367" s="39"/>
      <c r="AB367" s="39"/>
      <c r="AC367" s="39"/>
      <c r="AD367" s="39"/>
      <c r="AE367" s="39"/>
      <c r="AR367" s="230" t="s">
        <v>173</v>
      </c>
      <c r="AT367" s="230" t="s">
        <v>147</v>
      </c>
      <c r="AU367" s="230" t="s">
        <v>85</v>
      </c>
      <c r="AY367" s="18" t="s">
        <v>144</v>
      </c>
      <c r="BE367" s="231">
        <f>IF(N367="základní",J367,0)</f>
        <v>0</v>
      </c>
      <c r="BF367" s="231">
        <f>IF(N367="snížená",J367,0)</f>
        <v>0</v>
      </c>
      <c r="BG367" s="231">
        <f>IF(N367="zákl. přenesená",J367,0)</f>
        <v>0</v>
      </c>
      <c r="BH367" s="231">
        <f>IF(N367="sníž. přenesená",J367,0)</f>
        <v>0</v>
      </c>
      <c r="BI367" s="231">
        <f>IF(N367="nulová",J367,0)</f>
        <v>0</v>
      </c>
      <c r="BJ367" s="18" t="s">
        <v>83</v>
      </c>
      <c r="BK367" s="231">
        <f>ROUND(I367*H367,2)</f>
        <v>0</v>
      </c>
      <c r="BL367" s="18" t="s">
        <v>173</v>
      </c>
      <c r="BM367" s="230" t="s">
        <v>591</v>
      </c>
    </row>
    <row r="368" s="2" customFormat="1">
      <c r="A368" s="39"/>
      <c r="B368" s="40"/>
      <c r="C368" s="41"/>
      <c r="D368" s="232" t="s">
        <v>154</v>
      </c>
      <c r="E368" s="41"/>
      <c r="F368" s="233" t="s">
        <v>592</v>
      </c>
      <c r="G368" s="41"/>
      <c r="H368" s="41"/>
      <c r="I368" s="234"/>
      <c r="J368" s="41"/>
      <c r="K368" s="41"/>
      <c r="L368" s="45"/>
      <c r="M368" s="235"/>
      <c r="N368" s="236"/>
      <c r="O368" s="92"/>
      <c r="P368" s="92"/>
      <c r="Q368" s="92"/>
      <c r="R368" s="92"/>
      <c r="S368" s="92"/>
      <c r="T368" s="93"/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T368" s="18" t="s">
        <v>154</v>
      </c>
      <c r="AU368" s="18" t="s">
        <v>85</v>
      </c>
    </row>
    <row r="369" s="2" customFormat="1">
      <c r="A369" s="39"/>
      <c r="B369" s="40"/>
      <c r="C369" s="41"/>
      <c r="D369" s="237" t="s">
        <v>155</v>
      </c>
      <c r="E369" s="41"/>
      <c r="F369" s="238" t="s">
        <v>593</v>
      </c>
      <c r="G369" s="41"/>
      <c r="H369" s="41"/>
      <c r="I369" s="234"/>
      <c r="J369" s="41"/>
      <c r="K369" s="41"/>
      <c r="L369" s="45"/>
      <c r="M369" s="235"/>
      <c r="N369" s="236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155</v>
      </c>
      <c r="AU369" s="18" t="s">
        <v>85</v>
      </c>
    </row>
    <row r="370" s="2" customFormat="1" ht="33" customHeight="1">
      <c r="A370" s="39"/>
      <c r="B370" s="40"/>
      <c r="C370" s="219" t="s">
        <v>594</v>
      </c>
      <c r="D370" s="219" t="s">
        <v>147</v>
      </c>
      <c r="E370" s="220" t="s">
        <v>595</v>
      </c>
      <c r="F370" s="221" t="s">
        <v>596</v>
      </c>
      <c r="G370" s="222" t="s">
        <v>279</v>
      </c>
      <c r="H370" s="223">
        <v>4805.5</v>
      </c>
      <c r="I370" s="224"/>
      <c r="J370" s="225">
        <f>ROUND(I370*H370,2)</f>
        <v>0</v>
      </c>
      <c r="K370" s="221" t="s">
        <v>151</v>
      </c>
      <c r="L370" s="45"/>
      <c r="M370" s="226" t="s">
        <v>1</v>
      </c>
      <c r="N370" s="227" t="s">
        <v>40</v>
      </c>
      <c r="O370" s="92"/>
      <c r="P370" s="228">
        <f>O370*H370</f>
        <v>0</v>
      </c>
      <c r="Q370" s="228">
        <v>0</v>
      </c>
      <c r="R370" s="228">
        <f>Q370*H370</f>
        <v>0</v>
      </c>
      <c r="S370" s="228">
        <v>0</v>
      </c>
      <c r="T370" s="229">
        <f>S370*H370</f>
        <v>0</v>
      </c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R370" s="230" t="s">
        <v>173</v>
      </c>
      <c r="AT370" s="230" t="s">
        <v>147</v>
      </c>
      <c r="AU370" s="230" t="s">
        <v>85</v>
      </c>
      <c r="AY370" s="18" t="s">
        <v>144</v>
      </c>
      <c r="BE370" s="231">
        <f>IF(N370="základní",J370,0)</f>
        <v>0</v>
      </c>
      <c r="BF370" s="231">
        <f>IF(N370="snížená",J370,0)</f>
        <v>0</v>
      </c>
      <c r="BG370" s="231">
        <f>IF(N370="zákl. přenesená",J370,0)</f>
        <v>0</v>
      </c>
      <c r="BH370" s="231">
        <f>IF(N370="sníž. přenesená",J370,0)</f>
        <v>0</v>
      </c>
      <c r="BI370" s="231">
        <f>IF(N370="nulová",J370,0)</f>
        <v>0</v>
      </c>
      <c r="BJ370" s="18" t="s">
        <v>83</v>
      </c>
      <c r="BK370" s="231">
        <f>ROUND(I370*H370,2)</f>
        <v>0</v>
      </c>
      <c r="BL370" s="18" t="s">
        <v>173</v>
      </c>
      <c r="BM370" s="230" t="s">
        <v>597</v>
      </c>
    </row>
    <row r="371" s="2" customFormat="1">
      <c r="A371" s="39"/>
      <c r="B371" s="40"/>
      <c r="C371" s="41"/>
      <c r="D371" s="232" t="s">
        <v>154</v>
      </c>
      <c r="E371" s="41"/>
      <c r="F371" s="233" t="s">
        <v>598</v>
      </c>
      <c r="G371" s="41"/>
      <c r="H371" s="41"/>
      <c r="I371" s="234"/>
      <c r="J371" s="41"/>
      <c r="K371" s="41"/>
      <c r="L371" s="45"/>
      <c r="M371" s="235"/>
      <c r="N371" s="236"/>
      <c r="O371" s="92"/>
      <c r="P371" s="92"/>
      <c r="Q371" s="92"/>
      <c r="R371" s="92"/>
      <c r="S371" s="92"/>
      <c r="T371" s="93"/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T371" s="18" t="s">
        <v>154</v>
      </c>
      <c r="AU371" s="18" t="s">
        <v>85</v>
      </c>
    </row>
    <row r="372" s="2" customFormat="1">
      <c r="A372" s="39"/>
      <c r="B372" s="40"/>
      <c r="C372" s="41"/>
      <c r="D372" s="237" t="s">
        <v>155</v>
      </c>
      <c r="E372" s="41"/>
      <c r="F372" s="238" t="s">
        <v>599</v>
      </c>
      <c r="G372" s="41"/>
      <c r="H372" s="41"/>
      <c r="I372" s="234"/>
      <c r="J372" s="41"/>
      <c r="K372" s="41"/>
      <c r="L372" s="45"/>
      <c r="M372" s="235"/>
      <c r="N372" s="236"/>
      <c r="O372" s="92"/>
      <c r="P372" s="92"/>
      <c r="Q372" s="92"/>
      <c r="R372" s="92"/>
      <c r="S372" s="92"/>
      <c r="T372" s="93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155</v>
      </c>
      <c r="AU372" s="18" t="s">
        <v>85</v>
      </c>
    </row>
    <row r="373" s="14" customFormat="1">
      <c r="A373" s="14"/>
      <c r="B373" s="249"/>
      <c r="C373" s="250"/>
      <c r="D373" s="232" t="s">
        <v>157</v>
      </c>
      <c r="E373" s="251" t="s">
        <v>1</v>
      </c>
      <c r="F373" s="252" t="s">
        <v>600</v>
      </c>
      <c r="G373" s="250"/>
      <c r="H373" s="253">
        <v>1507.5</v>
      </c>
      <c r="I373" s="254"/>
      <c r="J373" s="250"/>
      <c r="K373" s="250"/>
      <c r="L373" s="255"/>
      <c r="M373" s="256"/>
      <c r="N373" s="257"/>
      <c r="O373" s="257"/>
      <c r="P373" s="257"/>
      <c r="Q373" s="257"/>
      <c r="R373" s="257"/>
      <c r="S373" s="257"/>
      <c r="T373" s="258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T373" s="259" t="s">
        <v>157</v>
      </c>
      <c r="AU373" s="259" t="s">
        <v>85</v>
      </c>
      <c r="AV373" s="14" t="s">
        <v>85</v>
      </c>
      <c r="AW373" s="14" t="s">
        <v>32</v>
      </c>
      <c r="AX373" s="14" t="s">
        <v>75</v>
      </c>
      <c r="AY373" s="259" t="s">
        <v>144</v>
      </c>
    </row>
    <row r="374" s="14" customFormat="1">
      <c r="A374" s="14"/>
      <c r="B374" s="249"/>
      <c r="C374" s="250"/>
      <c r="D374" s="232" t="s">
        <v>157</v>
      </c>
      <c r="E374" s="251" t="s">
        <v>1</v>
      </c>
      <c r="F374" s="252" t="s">
        <v>601</v>
      </c>
      <c r="G374" s="250"/>
      <c r="H374" s="253">
        <v>3298</v>
      </c>
      <c r="I374" s="254"/>
      <c r="J374" s="250"/>
      <c r="K374" s="250"/>
      <c r="L374" s="255"/>
      <c r="M374" s="256"/>
      <c r="N374" s="257"/>
      <c r="O374" s="257"/>
      <c r="P374" s="257"/>
      <c r="Q374" s="257"/>
      <c r="R374" s="257"/>
      <c r="S374" s="257"/>
      <c r="T374" s="258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T374" s="259" t="s">
        <v>157</v>
      </c>
      <c r="AU374" s="259" t="s">
        <v>85</v>
      </c>
      <c r="AV374" s="14" t="s">
        <v>85</v>
      </c>
      <c r="AW374" s="14" t="s">
        <v>32</v>
      </c>
      <c r="AX374" s="14" t="s">
        <v>75</v>
      </c>
      <c r="AY374" s="259" t="s">
        <v>144</v>
      </c>
    </row>
    <row r="375" s="15" customFormat="1">
      <c r="A375" s="15"/>
      <c r="B375" s="264"/>
      <c r="C375" s="265"/>
      <c r="D375" s="232" t="s">
        <v>157</v>
      </c>
      <c r="E375" s="266" t="s">
        <v>1</v>
      </c>
      <c r="F375" s="267" t="s">
        <v>321</v>
      </c>
      <c r="G375" s="265"/>
      <c r="H375" s="268">
        <v>4805.5</v>
      </c>
      <c r="I375" s="269"/>
      <c r="J375" s="265"/>
      <c r="K375" s="265"/>
      <c r="L375" s="270"/>
      <c r="M375" s="271"/>
      <c r="N375" s="272"/>
      <c r="O375" s="272"/>
      <c r="P375" s="272"/>
      <c r="Q375" s="272"/>
      <c r="R375" s="272"/>
      <c r="S375" s="272"/>
      <c r="T375" s="273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T375" s="274" t="s">
        <v>157</v>
      </c>
      <c r="AU375" s="274" t="s">
        <v>85</v>
      </c>
      <c r="AV375" s="15" t="s">
        <v>173</v>
      </c>
      <c r="AW375" s="15" t="s">
        <v>32</v>
      </c>
      <c r="AX375" s="15" t="s">
        <v>83</v>
      </c>
      <c r="AY375" s="274" t="s">
        <v>144</v>
      </c>
    </row>
    <row r="376" s="12" customFormat="1" ht="22.8" customHeight="1">
      <c r="A376" s="12"/>
      <c r="B376" s="203"/>
      <c r="C376" s="204"/>
      <c r="D376" s="205" t="s">
        <v>74</v>
      </c>
      <c r="E376" s="217" t="s">
        <v>223</v>
      </c>
      <c r="F376" s="217" t="s">
        <v>602</v>
      </c>
      <c r="G376" s="204"/>
      <c r="H376" s="204"/>
      <c r="I376" s="207"/>
      <c r="J376" s="218">
        <f>BK376</f>
        <v>0</v>
      </c>
      <c r="K376" s="204"/>
      <c r="L376" s="209"/>
      <c r="M376" s="210"/>
      <c r="N376" s="211"/>
      <c r="O376" s="211"/>
      <c r="P376" s="212">
        <f>SUM(P377:P406)</f>
        <v>0</v>
      </c>
      <c r="Q376" s="211"/>
      <c r="R376" s="212">
        <f>SUM(R377:R406)</f>
        <v>115.70066600000001</v>
      </c>
      <c r="S376" s="211"/>
      <c r="T376" s="213">
        <f>SUM(T377:T406)</f>
        <v>84.055000000000007</v>
      </c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R376" s="214" t="s">
        <v>83</v>
      </c>
      <c r="AT376" s="215" t="s">
        <v>74</v>
      </c>
      <c r="AU376" s="215" t="s">
        <v>83</v>
      </c>
      <c r="AY376" s="214" t="s">
        <v>144</v>
      </c>
      <c r="BK376" s="216">
        <f>SUM(BK377:BK406)</f>
        <v>0</v>
      </c>
    </row>
    <row r="377" s="2" customFormat="1" ht="33" customHeight="1">
      <c r="A377" s="39"/>
      <c r="B377" s="40"/>
      <c r="C377" s="219" t="s">
        <v>603</v>
      </c>
      <c r="D377" s="219" t="s">
        <v>147</v>
      </c>
      <c r="E377" s="220" t="s">
        <v>604</v>
      </c>
      <c r="F377" s="221" t="s">
        <v>605</v>
      </c>
      <c r="G377" s="222" t="s">
        <v>606</v>
      </c>
      <c r="H377" s="223">
        <v>38.600000000000001</v>
      </c>
      <c r="I377" s="224"/>
      <c r="J377" s="225">
        <f>ROUND(I377*H377,2)</f>
        <v>0</v>
      </c>
      <c r="K377" s="221" t="s">
        <v>151</v>
      </c>
      <c r="L377" s="45"/>
      <c r="M377" s="226" t="s">
        <v>1</v>
      </c>
      <c r="N377" s="227" t="s">
        <v>40</v>
      </c>
      <c r="O377" s="92"/>
      <c r="P377" s="228">
        <f>O377*H377</f>
        <v>0</v>
      </c>
      <c r="Q377" s="228">
        <v>0.15540000000000001</v>
      </c>
      <c r="R377" s="228">
        <f>Q377*H377</f>
        <v>5.9984400000000004</v>
      </c>
      <c r="S377" s="228">
        <v>0</v>
      </c>
      <c r="T377" s="229">
        <f>S377*H377</f>
        <v>0</v>
      </c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R377" s="230" t="s">
        <v>173</v>
      </c>
      <c r="AT377" s="230" t="s">
        <v>147</v>
      </c>
      <c r="AU377" s="230" t="s">
        <v>85</v>
      </c>
      <c r="AY377" s="18" t="s">
        <v>144</v>
      </c>
      <c r="BE377" s="231">
        <f>IF(N377="základní",J377,0)</f>
        <v>0</v>
      </c>
      <c r="BF377" s="231">
        <f>IF(N377="snížená",J377,0)</f>
        <v>0</v>
      </c>
      <c r="BG377" s="231">
        <f>IF(N377="zákl. přenesená",J377,0)</f>
        <v>0</v>
      </c>
      <c r="BH377" s="231">
        <f>IF(N377="sníž. přenesená",J377,0)</f>
        <v>0</v>
      </c>
      <c r="BI377" s="231">
        <f>IF(N377="nulová",J377,0)</f>
        <v>0</v>
      </c>
      <c r="BJ377" s="18" t="s">
        <v>83</v>
      </c>
      <c r="BK377" s="231">
        <f>ROUND(I377*H377,2)</f>
        <v>0</v>
      </c>
      <c r="BL377" s="18" t="s">
        <v>173</v>
      </c>
      <c r="BM377" s="230" t="s">
        <v>607</v>
      </c>
    </row>
    <row r="378" s="2" customFormat="1">
      <c r="A378" s="39"/>
      <c r="B378" s="40"/>
      <c r="C378" s="41"/>
      <c r="D378" s="232" t="s">
        <v>154</v>
      </c>
      <c r="E378" s="41"/>
      <c r="F378" s="233" t="s">
        <v>608</v>
      </c>
      <c r="G378" s="41"/>
      <c r="H378" s="41"/>
      <c r="I378" s="234"/>
      <c r="J378" s="41"/>
      <c r="K378" s="41"/>
      <c r="L378" s="45"/>
      <c r="M378" s="235"/>
      <c r="N378" s="236"/>
      <c r="O378" s="92"/>
      <c r="P378" s="92"/>
      <c r="Q378" s="92"/>
      <c r="R378" s="92"/>
      <c r="S378" s="92"/>
      <c r="T378" s="93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154</v>
      </c>
      <c r="AU378" s="18" t="s">
        <v>85</v>
      </c>
    </row>
    <row r="379" s="2" customFormat="1">
      <c r="A379" s="39"/>
      <c r="B379" s="40"/>
      <c r="C379" s="41"/>
      <c r="D379" s="237" t="s">
        <v>155</v>
      </c>
      <c r="E379" s="41"/>
      <c r="F379" s="238" t="s">
        <v>609</v>
      </c>
      <c r="G379" s="41"/>
      <c r="H379" s="41"/>
      <c r="I379" s="234"/>
      <c r="J379" s="41"/>
      <c r="K379" s="41"/>
      <c r="L379" s="45"/>
      <c r="M379" s="235"/>
      <c r="N379" s="236"/>
      <c r="O379" s="92"/>
      <c r="P379" s="92"/>
      <c r="Q379" s="92"/>
      <c r="R379" s="92"/>
      <c r="S379" s="92"/>
      <c r="T379" s="93"/>
      <c r="U379" s="39"/>
      <c r="V379" s="39"/>
      <c r="W379" s="39"/>
      <c r="X379" s="39"/>
      <c r="Y379" s="39"/>
      <c r="Z379" s="39"/>
      <c r="AA379" s="39"/>
      <c r="AB379" s="39"/>
      <c r="AC379" s="39"/>
      <c r="AD379" s="39"/>
      <c r="AE379" s="39"/>
      <c r="AT379" s="18" t="s">
        <v>155</v>
      </c>
      <c r="AU379" s="18" t="s">
        <v>85</v>
      </c>
    </row>
    <row r="380" s="2" customFormat="1" ht="24.15" customHeight="1">
      <c r="A380" s="39"/>
      <c r="B380" s="40"/>
      <c r="C380" s="286" t="s">
        <v>610</v>
      </c>
      <c r="D380" s="286" t="s">
        <v>417</v>
      </c>
      <c r="E380" s="287" t="s">
        <v>611</v>
      </c>
      <c r="F380" s="288" t="s">
        <v>612</v>
      </c>
      <c r="G380" s="289" t="s">
        <v>606</v>
      </c>
      <c r="H380" s="290">
        <v>39.372</v>
      </c>
      <c r="I380" s="291"/>
      <c r="J380" s="292">
        <f>ROUND(I380*H380,2)</f>
        <v>0</v>
      </c>
      <c r="K380" s="288" t="s">
        <v>151</v>
      </c>
      <c r="L380" s="293"/>
      <c r="M380" s="294" t="s">
        <v>1</v>
      </c>
      <c r="N380" s="295" t="s">
        <v>40</v>
      </c>
      <c r="O380" s="92"/>
      <c r="P380" s="228">
        <f>O380*H380</f>
        <v>0</v>
      </c>
      <c r="Q380" s="228">
        <v>0.048300000000000003</v>
      </c>
      <c r="R380" s="228">
        <f>Q380*H380</f>
        <v>1.9016676000000001</v>
      </c>
      <c r="S380" s="228">
        <v>0</v>
      </c>
      <c r="T380" s="229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0" t="s">
        <v>214</v>
      </c>
      <c r="AT380" s="230" t="s">
        <v>417</v>
      </c>
      <c r="AU380" s="230" t="s">
        <v>85</v>
      </c>
      <c r="AY380" s="18" t="s">
        <v>144</v>
      </c>
      <c r="BE380" s="231">
        <f>IF(N380="základní",J380,0)</f>
        <v>0</v>
      </c>
      <c r="BF380" s="231">
        <f>IF(N380="snížená",J380,0)</f>
        <v>0</v>
      </c>
      <c r="BG380" s="231">
        <f>IF(N380="zákl. přenesená",J380,0)</f>
        <v>0</v>
      </c>
      <c r="BH380" s="231">
        <f>IF(N380="sníž. přenesená",J380,0)</f>
        <v>0</v>
      </c>
      <c r="BI380" s="231">
        <f>IF(N380="nulová",J380,0)</f>
        <v>0</v>
      </c>
      <c r="BJ380" s="18" t="s">
        <v>83</v>
      </c>
      <c r="BK380" s="231">
        <f>ROUND(I380*H380,2)</f>
        <v>0</v>
      </c>
      <c r="BL380" s="18" t="s">
        <v>173</v>
      </c>
      <c r="BM380" s="230" t="s">
        <v>613</v>
      </c>
    </row>
    <row r="381" s="2" customFormat="1">
      <c r="A381" s="39"/>
      <c r="B381" s="40"/>
      <c r="C381" s="41"/>
      <c r="D381" s="232" t="s">
        <v>154</v>
      </c>
      <c r="E381" s="41"/>
      <c r="F381" s="233" t="s">
        <v>612</v>
      </c>
      <c r="G381" s="41"/>
      <c r="H381" s="41"/>
      <c r="I381" s="234"/>
      <c r="J381" s="41"/>
      <c r="K381" s="41"/>
      <c r="L381" s="45"/>
      <c r="M381" s="235"/>
      <c r="N381" s="236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154</v>
      </c>
      <c r="AU381" s="18" t="s">
        <v>85</v>
      </c>
    </row>
    <row r="382" s="14" customFormat="1">
      <c r="A382" s="14"/>
      <c r="B382" s="249"/>
      <c r="C382" s="250"/>
      <c r="D382" s="232" t="s">
        <v>157</v>
      </c>
      <c r="E382" s="251" t="s">
        <v>1</v>
      </c>
      <c r="F382" s="252" t="s">
        <v>614</v>
      </c>
      <c r="G382" s="250"/>
      <c r="H382" s="253">
        <v>12</v>
      </c>
      <c r="I382" s="254"/>
      <c r="J382" s="250"/>
      <c r="K382" s="250"/>
      <c r="L382" s="255"/>
      <c r="M382" s="256"/>
      <c r="N382" s="257"/>
      <c r="O382" s="257"/>
      <c r="P382" s="257"/>
      <c r="Q382" s="257"/>
      <c r="R382" s="257"/>
      <c r="S382" s="257"/>
      <c r="T382" s="258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T382" s="259" t="s">
        <v>157</v>
      </c>
      <c r="AU382" s="259" t="s">
        <v>85</v>
      </c>
      <c r="AV382" s="14" t="s">
        <v>85</v>
      </c>
      <c r="AW382" s="14" t="s">
        <v>32</v>
      </c>
      <c r="AX382" s="14" t="s">
        <v>75</v>
      </c>
      <c r="AY382" s="259" t="s">
        <v>144</v>
      </c>
    </row>
    <row r="383" s="14" customFormat="1">
      <c r="A383" s="14"/>
      <c r="B383" s="249"/>
      <c r="C383" s="250"/>
      <c r="D383" s="232" t="s">
        <v>157</v>
      </c>
      <c r="E383" s="251" t="s">
        <v>1</v>
      </c>
      <c r="F383" s="252" t="s">
        <v>615</v>
      </c>
      <c r="G383" s="250"/>
      <c r="H383" s="253">
        <v>12</v>
      </c>
      <c r="I383" s="254"/>
      <c r="J383" s="250"/>
      <c r="K383" s="250"/>
      <c r="L383" s="255"/>
      <c r="M383" s="256"/>
      <c r="N383" s="257"/>
      <c r="O383" s="257"/>
      <c r="P383" s="257"/>
      <c r="Q383" s="257"/>
      <c r="R383" s="257"/>
      <c r="S383" s="257"/>
      <c r="T383" s="258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59" t="s">
        <v>157</v>
      </c>
      <c r="AU383" s="259" t="s">
        <v>85</v>
      </c>
      <c r="AV383" s="14" t="s">
        <v>85</v>
      </c>
      <c r="AW383" s="14" t="s">
        <v>32</v>
      </c>
      <c r="AX383" s="14" t="s">
        <v>75</v>
      </c>
      <c r="AY383" s="259" t="s">
        <v>144</v>
      </c>
    </row>
    <row r="384" s="14" customFormat="1">
      <c r="A384" s="14"/>
      <c r="B384" s="249"/>
      <c r="C384" s="250"/>
      <c r="D384" s="232" t="s">
        <v>157</v>
      </c>
      <c r="E384" s="251" t="s">
        <v>1</v>
      </c>
      <c r="F384" s="252" t="s">
        <v>616</v>
      </c>
      <c r="G384" s="250"/>
      <c r="H384" s="253">
        <v>14.6</v>
      </c>
      <c r="I384" s="254"/>
      <c r="J384" s="250"/>
      <c r="K384" s="250"/>
      <c r="L384" s="255"/>
      <c r="M384" s="256"/>
      <c r="N384" s="257"/>
      <c r="O384" s="257"/>
      <c r="P384" s="257"/>
      <c r="Q384" s="257"/>
      <c r="R384" s="257"/>
      <c r="S384" s="257"/>
      <c r="T384" s="258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T384" s="259" t="s">
        <v>157</v>
      </c>
      <c r="AU384" s="259" t="s">
        <v>85</v>
      </c>
      <c r="AV384" s="14" t="s">
        <v>85</v>
      </c>
      <c r="AW384" s="14" t="s">
        <v>32</v>
      </c>
      <c r="AX384" s="14" t="s">
        <v>75</v>
      </c>
      <c r="AY384" s="259" t="s">
        <v>144</v>
      </c>
    </row>
    <row r="385" s="15" customFormat="1">
      <c r="A385" s="15"/>
      <c r="B385" s="264"/>
      <c r="C385" s="265"/>
      <c r="D385" s="232" t="s">
        <v>157</v>
      </c>
      <c r="E385" s="266" t="s">
        <v>1</v>
      </c>
      <c r="F385" s="267" t="s">
        <v>321</v>
      </c>
      <c r="G385" s="265"/>
      <c r="H385" s="268">
        <v>38.600000000000001</v>
      </c>
      <c r="I385" s="269"/>
      <c r="J385" s="265"/>
      <c r="K385" s="265"/>
      <c r="L385" s="270"/>
      <c r="M385" s="271"/>
      <c r="N385" s="272"/>
      <c r="O385" s="272"/>
      <c r="P385" s="272"/>
      <c r="Q385" s="272"/>
      <c r="R385" s="272"/>
      <c r="S385" s="272"/>
      <c r="T385" s="273"/>
      <c r="U385" s="15"/>
      <c r="V385" s="15"/>
      <c r="W385" s="15"/>
      <c r="X385" s="15"/>
      <c r="Y385" s="15"/>
      <c r="Z385" s="15"/>
      <c r="AA385" s="15"/>
      <c r="AB385" s="15"/>
      <c r="AC385" s="15"/>
      <c r="AD385" s="15"/>
      <c r="AE385" s="15"/>
      <c r="AT385" s="274" t="s">
        <v>157</v>
      </c>
      <c r="AU385" s="274" t="s">
        <v>85</v>
      </c>
      <c r="AV385" s="15" t="s">
        <v>173</v>
      </c>
      <c r="AW385" s="15" t="s">
        <v>32</v>
      </c>
      <c r="AX385" s="15" t="s">
        <v>83</v>
      </c>
      <c r="AY385" s="274" t="s">
        <v>144</v>
      </c>
    </row>
    <row r="386" s="14" customFormat="1">
      <c r="A386" s="14"/>
      <c r="B386" s="249"/>
      <c r="C386" s="250"/>
      <c r="D386" s="232" t="s">
        <v>157</v>
      </c>
      <c r="E386" s="250"/>
      <c r="F386" s="252" t="s">
        <v>617</v>
      </c>
      <c r="G386" s="250"/>
      <c r="H386" s="253">
        <v>39.372</v>
      </c>
      <c r="I386" s="254"/>
      <c r="J386" s="250"/>
      <c r="K386" s="250"/>
      <c r="L386" s="255"/>
      <c r="M386" s="256"/>
      <c r="N386" s="257"/>
      <c r="O386" s="257"/>
      <c r="P386" s="257"/>
      <c r="Q386" s="257"/>
      <c r="R386" s="257"/>
      <c r="S386" s="257"/>
      <c r="T386" s="258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9" t="s">
        <v>157</v>
      </c>
      <c r="AU386" s="259" t="s">
        <v>85</v>
      </c>
      <c r="AV386" s="14" t="s">
        <v>85</v>
      </c>
      <c r="AW386" s="14" t="s">
        <v>4</v>
      </c>
      <c r="AX386" s="14" t="s">
        <v>83</v>
      </c>
      <c r="AY386" s="259" t="s">
        <v>144</v>
      </c>
    </row>
    <row r="387" s="2" customFormat="1" ht="33" customHeight="1">
      <c r="A387" s="39"/>
      <c r="B387" s="40"/>
      <c r="C387" s="219" t="s">
        <v>618</v>
      </c>
      <c r="D387" s="219" t="s">
        <v>147</v>
      </c>
      <c r="E387" s="220" t="s">
        <v>619</v>
      </c>
      <c r="F387" s="221" t="s">
        <v>620</v>
      </c>
      <c r="G387" s="222" t="s">
        <v>606</v>
      </c>
      <c r="H387" s="223">
        <v>5</v>
      </c>
      <c r="I387" s="224"/>
      <c r="J387" s="225">
        <f>ROUND(I387*H387,2)</f>
        <v>0</v>
      </c>
      <c r="K387" s="221" t="s">
        <v>151</v>
      </c>
      <c r="L387" s="45"/>
      <c r="M387" s="226" t="s">
        <v>1</v>
      </c>
      <c r="N387" s="227" t="s">
        <v>40</v>
      </c>
      <c r="O387" s="92"/>
      <c r="P387" s="228">
        <f>O387*H387</f>
        <v>0</v>
      </c>
      <c r="Q387" s="228">
        <v>0.00060999999999999997</v>
      </c>
      <c r="R387" s="228">
        <f>Q387*H387</f>
        <v>0.0030499999999999998</v>
      </c>
      <c r="S387" s="228">
        <v>0</v>
      </c>
      <c r="T387" s="229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0" t="s">
        <v>173</v>
      </c>
      <c r="AT387" s="230" t="s">
        <v>147</v>
      </c>
      <c r="AU387" s="230" t="s">
        <v>85</v>
      </c>
      <c r="AY387" s="18" t="s">
        <v>144</v>
      </c>
      <c r="BE387" s="231">
        <f>IF(N387="základní",J387,0)</f>
        <v>0</v>
      </c>
      <c r="BF387" s="231">
        <f>IF(N387="snížená",J387,0)</f>
        <v>0</v>
      </c>
      <c r="BG387" s="231">
        <f>IF(N387="zákl. přenesená",J387,0)</f>
        <v>0</v>
      </c>
      <c r="BH387" s="231">
        <f>IF(N387="sníž. přenesená",J387,0)</f>
        <v>0</v>
      </c>
      <c r="BI387" s="231">
        <f>IF(N387="nulová",J387,0)</f>
        <v>0</v>
      </c>
      <c r="BJ387" s="18" t="s">
        <v>83</v>
      </c>
      <c r="BK387" s="231">
        <f>ROUND(I387*H387,2)</f>
        <v>0</v>
      </c>
      <c r="BL387" s="18" t="s">
        <v>173</v>
      </c>
      <c r="BM387" s="230" t="s">
        <v>621</v>
      </c>
    </row>
    <row r="388" s="2" customFormat="1">
      <c r="A388" s="39"/>
      <c r="B388" s="40"/>
      <c r="C388" s="41"/>
      <c r="D388" s="232" t="s">
        <v>154</v>
      </c>
      <c r="E388" s="41"/>
      <c r="F388" s="233" t="s">
        <v>622</v>
      </c>
      <c r="G388" s="41"/>
      <c r="H388" s="41"/>
      <c r="I388" s="234"/>
      <c r="J388" s="41"/>
      <c r="K388" s="41"/>
      <c r="L388" s="45"/>
      <c r="M388" s="235"/>
      <c r="N388" s="236"/>
      <c r="O388" s="92"/>
      <c r="P388" s="92"/>
      <c r="Q388" s="92"/>
      <c r="R388" s="92"/>
      <c r="S388" s="92"/>
      <c r="T388" s="93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154</v>
      </c>
      <c r="AU388" s="18" t="s">
        <v>85</v>
      </c>
    </row>
    <row r="389" s="2" customFormat="1">
      <c r="A389" s="39"/>
      <c r="B389" s="40"/>
      <c r="C389" s="41"/>
      <c r="D389" s="237" t="s">
        <v>155</v>
      </c>
      <c r="E389" s="41"/>
      <c r="F389" s="238" t="s">
        <v>623</v>
      </c>
      <c r="G389" s="41"/>
      <c r="H389" s="41"/>
      <c r="I389" s="234"/>
      <c r="J389" s="41"/>
      <c r="K389" s="41"/>
      <c r="L389" s="45"/>
      <c r="M389" s="235"/>
      <c r="N389" s="236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155</v>
      </c>
      <c r="AU389" s="18" t="s">
        <v>85</v>
      </c>
    </row>
    <row r="390" s="14" customFormat="1">
      <c r="A390" s="14"/>
      <c r="B390" s="249"/>
      <c r="C390" s="250"/>
      <c r="D390" s="232" t="s">
        <v>157</v>
      </c>
      <c r="E390" s="251" t="s">
        <v>1</v>
      </c>
      <c r="F390" s="252" t="s">
        <v>624</v>
      </c>
      <c r="G390" s="250"/>
      <c r="H390" s="253">
        <v>5</v>
      </c>
      <c r="I390" s="254"/>
      <c r="J390" s="250"/>
      <c r="K390" s="250"/>
      <c r="L390" s="255"/>
      <c r="M390" s="256"/>
      <c r="N390" s="257"/>
      <c r="O390" s="257"/>
      <c r="P390" s="257"/>
      <c r="Q390" s="257"/>
      <c r="R390" s="257"/>
      <c r="S390" s="257"/>
      <c r="T390" s="258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9" t="s">
        <v>157</v>
      </c>
      <c r="AU390" s="259" t="s">
        <v>85</v>
      </c>
      <c r="AV390" s="14" t="s">
        <v>85</v>
      </c>
      <c r="AW390" s="14" t="s">
        <v>32</v>
      </c>
      <c r="AX390" s="14" t="s">
        <v>83</v>
      </c>
      <c r="AY390" s="259" t="s">
        <v>144</v>
      </c>
    </row>
    <row r="391" s="2" customFormat="1" ht="24.15" customHeight="1">
      <c r="A391" s="39"/>
      <c r="B391" s="40"/>
      <c r="C391" s="219" t="s">
        <v>625</v>
      </c>
      <c r="D391" s="219" t="s">
        <v>147</v>
      </c>
      <c r="E391" s="220" t="s">
        <v>626</v>
      </c>
      <c r="F391" s="221" t="s">
        <v>627</v>
      </c>
      <c r="G391" s="222" t="s">
        <v>606</v>
      </c>
      <c r="H391" s="223">
        <v>5</v>
      </c>
      <c r="I391" s="224"/>
      <c r="J391" s="225">
        <f>ROUND(I391*H391,2)</f>
        <v>0</v>
      </c>
      <c r="K391" s="221" t="s">
        <v>151</v>
      </c>
      <c r="L391" s="45"/>
      <c r="M391" s="226" t="s">
        <v>1</v>
      </c>
      <c r="N391" s="227" t="s">
        <v>40</v>
      </c>
      <c r="O391" s="92"/>
      <c r="P391" s="228">
        <f>O391*H391</f>
        <v>0</v>
      </c>
      <c r="Q391" s="228">
        <v>3.0000000000000001E-05</v>
      </c>
      <c r="R391" s="228">
        <f>Q391*H391</f>
        <v>0.00015000000000000001</v>
      </c>
      <c r="S391" s="228">
        <v>0</v>
      </c>
      <c r="T391" s="229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30" t="s">
        <v>173</v>
      </c>
      <c r="AT391" s="230" t="s">
        <v>147</v>
      </c>
      <c r="AU391" s="230" t="s">
        <v>85</v>
      </c>
      <c r="AY391" s="18" t="s">
        <v>144</v>
      </c>
      <c r="BE391" s="231">
        <f>IF(N391="základní",J391,0)</f>
        <v>0</v>
      </c>
      <c r="BF391" s="231">
        <f>IF(N391="snížená",J391,0)</f>
        <v>0</v>
      </c>
      <c r="BG391" s="231">
        <f>IF(N391="zákl. přenesená",J391,0)</f>
        <v>0</v>
      </c>
      <c r="BH391" s="231">
        <f>IF(N391="sníž. přenesená",J391,0)</f>
        <v>0</v>
      </c>
      <c r="BI391" s="231">
        <f>IF(N391="nulová",J391,0)</f>
        <v>0</v>
      </c>
      <c r="BJ391" s="18" t="s">
        <v>83</v>
      </c>
      <c r="BK391" s="231">
        <f>ROUND(I391*H391,2)</f>
        <v>0</v>
      </c>
      <c r="BL391" s="18" t="s">
        <v>173</v>
      </c>
      <c r="BM391" s="230" t="s">
        <v>628</v>
      </c>
    </row>
    <row r="392" s="2" customFormat="1">
      <c r="A392" s="39"/>
      <c r="B392" s="40"/>
      <c r="C392" s="41"/>
      <c r="D392" s="232" t="s">
        <v>154</v>
      </c>
      <c r="E392" s="41"/>
      <c r="F392" s="233" t="s">
        <v>629</v>
      </c>
      <c r="G392" s="41"/>
      <c r="H392" s="41"/>
      <c r="I392" s="234"/>
      <c r="J392" s="41"/>
      <c r="K392" s="41"/>
      <c r="L392" s="45"/>
      <c r="M392" s="235"/>
      <c r="N392" s="236"/>
      <c r="O392" s="92"/>
      <c r="P392" s="92"/>
      <c r="Q392" s="92"/>
      <c r="R392" s="92"/>
      <c r="S392" s="92"/>
      <c r="T392" s="93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154</v>
      </c>
      <c r="AU392" s="18" t="s">
        <v>85</v>
      </c>
    </row>
    <row r="393" s="2" customFormat="1">
      <c r="A393" s="39"/>
      <c r="B393" s="40"/>
      <c r="C393" s="41"/>
      <c r="D393" s="237" t="s">
        <v>155</v>
      </c>
      <c r="E393" s="41"/>
      <c r="F393" s="238" t="s">
        <v>630</v>
      </c>
      <c r="G393" s="41"/>
      <c r="H393" s="41"/>
      <c r="I393" s="234"/>
      <c r="J393" s="41"/>
      <c r="K393" s="41"/>
      <c r="L393" s="45"/>
      <c r="M393" s="235"/>
      <c r="N393" s="236"/>
      <c r="O393" s="92"/>
      <c r="P393" s="92"/>
      <c r="Q393" s="92"/>
      <c r="R393" s="92"/>
      <c r="S393" s="92"/>
      <c r="T393" s="93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155</v>
      </c>
      <c r="AU393" s="18" t="s">
        <v>85</v>
      </c>
    </row>
    <row r="394" s="14" customFormat="1">
      <c r="A394" s="14"/>
      <c r="B394" s="249"/>
      <c r="C394" s="250"/>
      <c r="D394" s="232" t="s">
        <v>157</v>
      </c>
      <c r="E394" s="251" t="s">
        <v>1</v>
      </c>
      <c r="F394" s="252" t="s">
        <v>624</v>
      </c>
      <c r="G394" s="250"/>
      <c r="H394" s="253">
        <v>5</v>
      </c>
      <c r="I394" s="254"/>
      <c r="J394" s="250"/>
      <c r="K394" s="250"/>
      <c r="L394" s="255"/>
      <c r="M394" s="256"/>
      <c r="N394" s="257"/>
      <c r="O394" s="257"/>
      <c r="P394" s="257"/>
      <c r="Q394" s="257"/>
      <c r="R394" s="257"/>
      <c r="S394" s="257"/>
      <c r="T394" s="258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9" t="s">
        <v>157</v>
      </c>
      <c r="AU394" s="259" t="s">
        <v>85</v>
      </c>
      <c r="AV394" s="14" t="s">
        <v>85</v>
      </c>
      <c r="AW394" s="14" t="s">
        <v>32</v>
      </c>
      <c r="AX394" s="14" t="s">
        <v>83</v>
      </c>
      <c r="AY394" s="259" t="s">
        <v>144</v>
      </c>
    </row>
    <row r="395" s="2" customFormat="1" ht="24.15" customHeight="1">
      <c r="A395" s="39"/>
      <c r="B395" s="40"/>
      <c r="C395" s="219" t="s">
        <v>631</v>
      </c>
      <c r="D395" s="219" t="s">
        <v>147</v>
      </c>
      <c r="E395" s="220" t="s">
        <v>632</v>
      </c>
      <c r="F395" s="221" t="s">
        <v>633</v>
      </c>
      <c r="G395" s="222" t="s">
        <v>606</v>
      </c>
      <c r="H395" s="223">
        <v>429.54000000000002</v>
      </c>
      <c r="I395" s="224"/>
      <c r="J395" s="225">
        <f>ROUND(I395*H395,2)</f>
        <v>0</v>
      </c>
      <c r="K395" s="221" t="s">
        <v>151</v>
      </c>
      <c r="L395" s="45"/>
      <c r="M395" s="226" t="s">
        <v>1</v>
      </c>
      <c r="N395" s="227" t="s">
        <v>40</v>
      </c>
      <c r="O395" s="92"/>
      <c r="P395" s="228">
        <f>O395*H395</f>
        <v>0</v>
      </c>
      <c r="Q395" s="228">
        <v>0.13095999999999999</v>
      </c>
      <c r="R395" s="228">
        <f>Q395*H395</f>
        <v>56.252558399999998</v>
      </c>
      <c r="S395" s="228">
        <v>0</v>
      </c>
      <c r="T395" s="229">
        <f>S395*H395</f>
        <v>0</v>
      </c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R395" s="230" t="s">
        <v>173</v>
      </c>
      <c r="AT395" s="230" t="s">
        <v>147</v>
      </c>
      <c r="AU395" s="230" t="s">
        <v>85</v>
      </c>
      <c r="AY395" s="18" t="s">
        <v>144</v>
      </c>
      <c r="BE395" s="231">
        <f>IF(N395="základní",J395,0)</f>
        <v>0</v>
      </c>
      <c r="BF395" s="231">
        <f>IF(N395="snížená",J395,0)</f>
        <v>0</v>
      </c>
      <c r="BG395" s="231">
        <f>IF(N395="zákl. přenesená",J395,0)</f>
        <v>0</v>
      </c>
      <c r="BH395" s="231">
        <f>IF(N395="sníž. přenesená",J395,0)</f>
        <v>0</v>
      </c>
      <c r="BI395" s="231">
        <f>IF(N395="nulová",J395,0)</f>
        <v>0</v>
      </c>
      <c r="BJ395" s="18" t="s">
        <v>83</v>
      </c>
      <c r="BK395" s="231">
        <f>ROUND(I395*H395,2)</f>
        <v>0</v>
      </c>
      <c r="BL395" s="18" t="s">
        <v>173</v>
      </c>
      <c r="BM395" s="230" t="s">
        <v>634</v>
      </c>
    </row>
    <row r="396" s="2" customFormat="1">
      <c r="A396" s="39"/>
      <c r="B396" s="40"/>
      <c r="C396" s="41"/>
      <c r="D396" s="232" t="s">
        <v>154</v>
      </c>
      <c r="E396" s="41"/>
      <c r="F396" s="233" t="s">
        <v>635</v>
      </c>
      <c r="G396" s="41"/>
      <c r="H396" s="41"/>
      <c r="I396" s="234"/>
      <c r="J396" s="41"/>
      <c r="K396" s="41"/>
      <c r="L396" s="45"/>
      <c r="M396" s="235"/>
      <c r="N396" s="236"/>
      <c r="O396" s="92"/>
      <c r="P396" s="92"/>
      <c r="Q396" s="92"/>
      <c r="R396" s="92"/>
      <c r="S396" s="92"/>
      <c r="T396" s="93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T396" s="18" t="s">
        <v>154</v>
      </c>
      <c r="AU396" s="18" t="s">
        <v>85</v>
      </c>
    </row>
    <row r="397" s="2" customFormat="1">
      <c r="A397" s="39"/>
      <c r="B397" s="40"/>
      <c r="C397" s="41"/>
      <c r="D397" s="237" t="s">
        <v>155</v>
      </c>
      <c r="E397" s="41"/>
      <c r="F397" s="238" t="s">
        <v>636</v>
      </c>
      <c r="G397" s="41"/>
      <c r="H397" s="41"/>
      <c r="I397" s="234"/>
      <c r="J397" s="41"/>
      <c r="K397" s="41"/>
      <c r="L397" s="45"/>
      <c r="M397" s="235"/>
      <c r="N397" s="236"/>
      <c r="O397" s="92"/>
      <c r="P397" s="92"/>
      <c r="Q397" s="92"/>
      <c r="R397" s="92"/>
      <c r="S397" s="92"/>
      <c r="T397" s="93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155</v>
      </c>
      <c r="AU397" s="18" t="s">
        <v>85</v>
      </c>
    </row>
    <row r="398" s="2" customFormat="1" ht="16.5" customHeight="1">
      <c r="A398" s="39"/>
      <c r="B398" s="40"/>
      <c r="C398" s="286" t="s">
        <v>637</v>
      </c>
      <c r="D398" s="286" t="s">
        <v>417</v>
      </c>
      <c r="E398" s="287" t="s">
        <v>638</v>
      </c>
      <c r="F398" s="288" t="s">
        <v>639</v>
      </c>
      <c r="G398" s="289" t="s">
        <v>606</v>
      </c>
      <c r="H398" s="290">
        <v>429.54000000000002</v>
      </c>
      <c r="I398" s="291"/>
      <c r="J398" s="292">
        <f>ROUND(I398*H398,2)</f>
        <v>0</v>
      </c>
      <c r="K398" s="288" t="s">
        <v>151</v>
      </c>
      <c r="L398" s="293"/>
      <c r="M398" s="294" t="s">
        <v>1</v>
      </c>
      <c r="N398" s="295" t="s">
        <v>40</v>
      </c>
      <c r="O398" s="92"/>
      <c r="P398" s="228">
        <f>O398*H398</f>
        <v>0</v>
      </c>
      <c r="Q398" s="228">
        <v>0.12</v>
      </c>
      <c r="R398" s="228">
        <f>Q398*H398</f>
        <v>51.544800000000002</v>
      </c>
      <c r="S398" s="228">
        <v>0</v>
      </c>
      <c r="T398" s="229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30" t="s">
        <v>214</v>
      </c>
      <c r="AT398" s="230" t="s">
        <v>417</v>
      </c>
      <c r="AU398" s="230" t="s">
        <v>85</v>
      </c>
      <c r="AY398" s="18" t="s">
        <v>144</v>
      </c>
      <c r="BE398" s="231">
        <f>IF(N398="základní",J398,0)</f>
        <v>0</v>
      </c>
      <c r="BF398" s="231">
        <f>IF(N398="snížená",J398,0)</f>
        <v>0</v>
      </c>
      <c r="BG398" s="231">
        <f>IF(N398="zákl. přenesená",J398,0)</f>
        <v>0</v>
      </c>
      <c r="BH398" s="231">
        <f>IF(N398="sníž. přenesená",J398,0)</f>
        <v>0</v>
      </c>
      <c r="BI398" s="231">
        <f>IF(N398="nulová",J398,0)</f>
        <v>0</v>
      </c>
      <c r="BJ398" s="18" t="s">
        <v>83</v>
      </c>
      <c r="BK398" s="231">
        <f>ROUND(I398*H398,2)</f>
        <v>0</v>
      </c>
      <c r="BL398" s="18" t="s">
        <v>173</v>
      </c>
      <c r="BM398" s="230" t="s">
        <v>640</v>
      </c>
    </row>
    <row r="399" s="2" customFormat="1">
      <c r="A399" s="39"/>
      <c r="B399" s="40"/>
      <c r="C399" s="41"/>
      <c r="D399" s="232" t="s">
        <v>154</v>
      </c>
      <c r="E399" s="41"/>
      <c r="F399" s="233" t="s">
        <v>639</v>
      </c>
      <c r="G399" s="41"/>
      <c r="H399" s="41"/>
      <c r="I399" s="234"/>
      <c r="J399" s="41"/>
      <c r="K399" s="41"/>
      <c r="L399" s="45"/>
      <c r="M399" s="235"/>
      <c r="N399" s="236"/>
      <c r="O399" s="92"/>
      <c r="P399" s="92"/>
      <c r="Q399" s="92"/>
      <c r="R399" s="92"/>
      <c r="S399" s="92"/>
      <c r="T399" s="93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154</v>
      </c>
      <c r="AU399" s="18" t="s">
        <v>85</v>
      </c>
    </row>
    <row r="400" s="14" customFormat="1">
      <c r="A400" s="14"/>
      <c r="B400" s="249"/>
      <c r="C400" s="250"/>
      <c r="D400" s="232" t="s">
        <v>157</v>
      </c>
      <c r="E400" s="251" t="s">
        <v>1</v>
      </c>
      <c r="F400" s="252" t="s">
        <v>641</v>
      </c>
      <c r="G400" s="250"/>
      <c r="H400" s="253">
        <v>429.54000000000002</v>
      </c>
      <c r="I400" s="254"/>
      <c r="J400" s="250"/>
      <c r="K400" s="250"/>
      <c r="L400" s="255"/>
      <c r="M400" s="256"/>
      <c r="N400" s="257"/>
      <c r="O400" s="257"/>
      <c r="P400" s="257"/>
      <c r="Q400" s="257"/>
      <c r="R400" s="257"/>
      <c r="S400" s="257"/>
      <c r="T400" s="258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259" t="s">
        <v>157</v>
      </c>
      <c r="AU400" s="259" t="s">
        <v>85</v>
      </c>
      <c r="AV400" s="14" t="s">
        <v>85</v>
      </c>
      <c r="AW400" s="14" t="s">
        <v>32</v>
      </c>
      <c r="AX400" s="14" t="s">
        <v>83</v>
      </c>
      <c r="AY400" s="259" t="s">
        <v>144</v>
      </c>
    </row>
    <row r="401" s="2" customFormat="1" ht="16.5" customHeight="1">
      <c r="A401" s="39"/>
      <c r="B401" s="40"/>
      <c r="C401" s="219" t="s">
        <v>642</v>
      </c>
      <c r="D401" s="219" t="s">
        <v>147</v>
      </c>
      <c r="E401" s="220" t="s">
        <v>643</v>
      </c>
      <c r="F401" s="221" t="s">
        <v>644</v>
      </c>
      <c r="G401" s="222" t="s">
        <v>279</v>
      </c>
      <c r="H401" s="223">
        <v>8405.5</v>
      </c>
      <c r="I401" s="224"/>
      <c r="J401" s="225">
        <f>ROUND(I401*H401,2)</f>
        <v>0</v>
      </c>
      <c r="K401" s="221" t="s">
        <v>151</v>
      </c>
      <c r="L401" s="45"/>
      <c r="M401" s="226" t="s">
        <v>1</v>
      </c>
      <c r="N401" s="227" t="s">
        <v>40</v>
      </c>
      <c r="O401" s="92"/>
      <c r="P401" s="228">
        <f>O401*H401</f>
        <v>0</v>
      </c>
      <c r="Q401" s="228">
        <v>0</v>
      </c>
      <c r="R401" s="228">
        <f>Q401*H401</f>
        <v>0</v>
      </c>
      <c r="S401" s="228">
        <v>0.01</v>
      </c>
      <c r="T401" s="229">
        <f>S401*H401</f>
        <v>84.055000000000007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30" t="s">
        <v>173</v>
      </c>
      <c r="AT401" s="230" t="s">
        <v>147</v>
      </c>
      <c r="AU401" s="230" t="s">
        <v>85</v>
      </c>
      <c r="AY401" s="18" t="s">
        <v>144</v>
      </c>
      <c r="BE401" s="231">
        <f>IF(N401="základní",J401,0)</f>
        <v>0</v>
      </c>
      <c r="BF401" s="231">
        <f>IF(N401="snížená",J401,0)</f>
        <v>0</v>
      </c>
      <c r="BG401" s="231">
        <f>IF(N401="zákl. přenesená",J401,0)</f>
        <v>0</v>
      </c>
      <c r="BH401" s="231">
        <f>IF(N401="sníž. přenesená",J401,0)</f>
        <v>0</v>
      </c>
      <c r="BI401" s="231">
        <f>IF(N401="nulová",J401,0)</f>
        <v>0</v>
      </c>
      <c r="BJ401" s="18" t="s">
        <v>83</v>
      </c>
      <c r="BK401" s="231">
        <f>ROUND(I401*H401,2)</f>
        <v>0</v>
      </c>
      <c r="BL401" s="18" t="s">
        <v>173</v>
      </c>
      <c r="BM401" s="230" t="s">
        <v>645</v>
      </c>
    </row>
    <row r="402" s="2" customFormat="1">
      <c r="A402" s="39"/>
      <c r="B402" s="40"/>
      <c r="C402" s="41"/>
      <c r="D402" s="232" t="s">
        <v>154</v>
      </c>
      <c r="E402" s="41"/>
      <c r="F402" s="233" t="s">
        <v>646</v>
      </c>
      <c r="G402" s="41"/>
      <c r="H402" s="41"/>
      <c r="I402" s="234"/>
      <c r="J402" s="41"/>
      <c r="K402" s="41"/>
      <c r="L402" s="45"/>
      <c r="M402" s="235"/>
      <c r="N402" s="236"/>
      <c r="O402" s="92"/>
      <c r="P402" s="92"/>
      <c r="Q402" s="92"/>
      <c r="R402" s="92"/>
      <c r="S402" s="92"/>
      <c r="T402" s="93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154</v>
      </c>
      <c r="AU402" s="18" t="s">
        <v>85</v>
      </c>
    </row>
    <row r="403" s="2" customFormat="1">
      <c r="A403" s="39"/>
      <c r="B403" s="40"/>
      <c r="C403" s="41"/>
      <c r="D403" s="237" t="s">
        <v>155</v>
      </c>
      <c r="E403" s="41"/>
      <c r="F403" s="238" t="s">
        <v>647</v>
      </c>
      <c r="G403" s="41"/>
      <c r="H403" s="41"/>
      <c r="I403" s="234"/>
      <c r="J403" s="41"/>
      <c r="K403" s="41"/>
      <c r="L403" s="45"/>
      <c r="M403" s="235"/>
      <c r="N403" s="236"/>
      <c r="O403" s="92"/>
      <c r="P403" s="92"/>
      <c r="Q403" s="92"/>
      <c r="R403" s="92"/>
      <c r="S403" s="92"/>
      <c r="T403" s="93"/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T403" s="18" t="s">
        <v>155</v>
      </c>
      <c r="AU403" s="18" t="s">
        <v>85</v>
      </c>
    </row>
    <row r="404" s="14" customFormat="1">
      <c r="A404" s="14"/>
      <c r="B404" s="249"/>
      <c r="C404" s="250"/>
      <c r="D404" s="232" t="s">
        <v>157</v>
      </c>
      <c r="E404" s="251" t="s">
        <v>1</v>
      </c>
      <c r="F404" s="252" t="s">
        <v>648</v>
      </c>
      <c r="G404" s="250"/>
      <c r="H404" s="253">
        <v>4805.5</v>
      </c>
      <c r="I404" s="254"/>
      <c r="J404" s="250"/>
      <c r="K404" s="250"/>
      <c r="L404" s="255"/>
      <c r="M404" s="256"/>
      <c r="N404" s="257"/>
      <c r="O404" s="257"/>
      <c r="P404" s="257"/>
      <c r="Q404" s="257"/>
      <c r="R404" s="257"/>
      <c r="S404" s="257"/>
      <c r="T404" s="258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59" t="s">
        <v>157</v>
      </c>
      <c r="AU404" s="259" t="s">
        <v>85</v>
      </c>
      <c r="AV404" s="14" t="s">
        <v>85</v>
      </c>
      <c r="AW404" s="14" t="s">
        <v>32</v>
      </c>
      <c r="AX404" s="14" t="s">
        <v>75</v>
      </c>
      <c r="AY404" s="259" t="s">
        <v>144</v>
      </c>
    </row>
    <row r="405" s="14" customFormat="1">
      <c r="A405" s="14"/>
      <c r="B405" s="249"/>
      <c r="C405" s="250"/>
      <c r="D405" s="232" t="s">
        <v>157</v>
      </c>
      <c r="E405" s="251" t="s">
        <v>1</v>
      </c>
      <c r="F405" s="252" t="s">
        <v>649</v>
      </c>
      <c r="G405" s="250"/>
      <c r="H405" s="253">
        <v>3600</v>
      </c>
      <c r="I405" s="254"/>
      <c r="J405" s="250"/>
      <c r="K405" s="250"/>
      <c r="L405" s="255"/>
      <c r="M405" s="256"/>
      <c r="N405" s="257"/>
      <c r="O405" s="257"/>
      <c r="P405" s="257"/>
      <c r="Q405" s="257"/>
      <c r="R405" s="257"/>
      <c r="S405" s="257"/>
      <c r="T405" s="258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T405" s="259" t="s">
        <v>157</v>
      </c>
      <c r="AU405" s="259" t="s">
        <v>85</v>
      </c>
      <c r="AV405" s="14" t="s">
        <v>85</v>
      </c>
      <c r="AW405" s="14" t="s">
        <v>32</v>
      </c>
      <c r="AX405" s="14" t="s">
        <v>75</v>
      </c>
      <c r="AY405" s="259" t="s">
        <v>144</v>
      </c>
    </row>
    <row r="406" s="15" customFormat="1">
      <c r="A406" s="15"/>
      <c r="B406" s="264"/>
      <c r="C406" s="265"/>
      <c r="D406" s="232" t="s">
        <v>157</v>
      </c>
      <c r="E406" s="266" t="s">
        <v>1</v>
      </c>
      <c r="F406" s="267" t="s">
        <v>321</v>
      </c>
      <c r="G406" s="265"/>
      <c r="H406" s="268">
        <v>8405.5</v>
      </c>
      <c r="I406" s="269"/>
      <c r="J406" s="265"/>
      <c r="K406" s="265"/>
      <c r="L406" s="270"/>
      <c r="M406" s="271"/>
      <c r="N406" s="272"/>
      <c r="O406" s="272"/>
      <c r="P406" s="272"/>
      <c r="Q406" s="272"/>
      <c r="R406" s="272"/>
      <c r="S406" s="272"/>
      <c r="T406" s="273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T406" s="274" t="s">
        <v>157</v>
      </c>
      <c r="AU406" s="274" t="s">
        <v>85</v>
      </c>
      <c r="AV406" s="15" t="s">
        <v>173</v>
      </c>
      <c r="AW406" s="15" t="s">
        <v>32</v>
      </c>
      <c r="AX406" s="15" t="s">
        <v>83</v>
      </c>
      <c r="AY406" s="274" t="s">
        <v>144</v>
      </c>
    </row>
    <row r="407" s="12" customFormat="1" ht="22.8" customHeight="1">
      <c r="A407" s="12"/>
      <c r="B407" s="203"/>
      <c r="C407" s="204"/>
      <c r="D407" s="205" t="s">
        <v>74</v>
      </c>
      <c r="E407" s="217" t="s">
        <v>650</v>
      </c>
      <c r="F407" s="217" t="s">
        <v>651</v>
      </c>
      <c r="G407" s="204"/>
      <c r="H407" s="204"/>
      <c r="I407" s="207"/>
      <c r="J407" s="218">
        <f>BK407</f>
        <v>0</v>
      </c>
      <c r="K407" s="204"/>
      <c r="L407" s="209"/>
      <c r="M407" s="210"/>
      <c r="N407" s="211"/>
      <c r="O407" s="211"/>
      <c r="P407" s="212">
        <f>SUM(P408:P413)</f>
        <v>0</v>
      </c>
      <c r="Q407" s="211"/>
      <c r="R407" s="212">
        <f>SUM(R408:R413)</f>
        <v>0</v>
      </c>
      <c r="S407" s="211"/>
      <c r="T407" s="213">
        <f>SUM(T408:T413)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14" t="s">
        <v>83</v>
      </c>
      <c r="AT407" s="215" t="s">
        <v>74</v>
      </c>
      <c r="AU407" s="215" t="s">
        <v>83</v>
      </c>
      <c r="AY407" s="214" t="s">
        <v>144</v>
      </c>
      <c r="BK407" s="216">
        <f>SUM(BK408:BK413)</f>
        <v>0</v>
      </c>
    </row>
    <row r="408" s="2" customFormat="1" ht="33" customHeight="1">
      <c r="A408" s="39"/>
      <c r="B408" s="40"/>
      <c r="C408" s="219" t="s">
        <v>652</v>
      </c>
      <c r="D408" s="219" t="s">
        <v>147</v>
      </c>
      <c r="E408" s="220" t="s">
        <v>653</v>
      </c>
      <c r="F408" s="221" t="s">
        <v>654</v>
      </c>
      <c r="G408" s="222" t="s">
        <v>399</v>
      </c>
      <c r="H408" s="223">
        <v>1333.23</v>
      </c>
      <c r="I408" s="224"/>
      <c r="J408" s="225">
        <f>ROUND(I408*H408,2)</f>
        <v>0</v>
      </c>
      <c r="K408" s="221" t="s">
        <v>151</v>
      </c>
      <c r="L408" s="45"/>
      <c r="M408" s="226" t="s">
        <v>1</v>
      </c>
      <c r="N408" s="227" t="s">
        <v>40</v>
      </c>
      <c r="O408" s="92"/>
      <c r="P408" s="228">
        <f>O408*H408</f>
        <v>0</v>
      </c>
      <c r="Q408" s="228">
        <v>0</v>
      </c>
      <c r="R408" s="228">
        <f>Q408*H408</f>
        <v>0</v>
      </c>
      <c r="S408" s="228">
        <v>0</v>
      </c>
      <c r="T408" s="229">
        <f>S408*H408</f>
        <v>0</v>
      </c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R408" s="230" t="s">
        <v>173</v>
      </c>
      <c r="AT408" s="230" t="s">
        <v>147</v>
      </c>
      <c r="AU408" s="230" t="s">
        <v>85</v>
      </c>
      <c r="AY408" s="18" t="s">
        <v>144</v>
      </c>
      <c r="BE408" s="231">
        <f>IF(N408="základní",J408,0)</f>
        <v>0</v>
      </c>
      <c r="BF408" s="231">
        <f>IF(N408="snížená",J408,0)</f>
        <v>0</v>
      </c>
      <c r="BG408" s="231">
        <f>IF(N408="zákl. přenesená",J408,0)</f>
        <v>0</v>
      </c>
      <c r="BH408" s="231">
        <f>IF(N408="sníž. přenesená",J408,0)</f>
        <v>0</v>
      </c>
      <c r="BI408" s="231">
        <f>IF(N408="nulová",J408,0)</f>
        <v>0</v>
      </c>
      <c r="BJ408" s="18" t="s">
        <v>83</v>
      </c>
      <c r="BK408" s="231">
        <f>ROUND(I408*H408,2)</f>
        <v>0</v>
      </c>
      <c r="BL408" s="18" t="s">
        <v>173</v>
      </c>
      <c r="BM408" s="230" t="s">
        <v>655</v>
      </c>
    </row>
    <row r="409" s="2" customFormat="1">
      <c r="A409" s="39"/>
      <c r="B409" s="40"/>
      <c r="C409" s="41"/>
      <c r="D409" s="232" t="s">
        <v>154</v>
      </c>
      <c r="E409" s="41"/>
      <c r="F409" s="233" t="s">
        <v>656</v>
      </c>
      <c r="G409" s="41"/>
      <c r="H409" s="41"/>
      <c r="I409" s="234"/>
      <c r="J409" s="41"/>
      <c r="K409" s="41"/>
      <c r="L409" s="45"/>
      <c r="M409" s="235"/>
      <c r="N409" s="236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154</v>
      </c>
      <c r="AU409" s="18" t="s">
        <v>85</v>
      </c>
    </row>
    <row r="410" s="2" customFormat="1">
      <c r="A410" s="39"/>
      <c r="B410" s="40"/>
      <c r="C410" s="41"/>
      <c r="D410" s="237" t="s">
        <v>155</v>
      </c>
      <c r="E410" s="41"/>
      <c r="F410" s="238" t="s">
        <v>657</v>
      </c>
      <c r="G410" s="41"/>
      <c r="H410" s="41"/>
      <c r="I410" s="234"/>
      <c r="J410" s="41"/>
      <c r="K410" s="41"/>
      <c r="L410" s="45"/>
      <c r="M410" s="235"/>
      <c r="N410" s="236"/>
      <c r="O410" s="92"/>
      <c r="P410" s="92"/>
      <c r="Q410" s="92"/>
      <c r="R410" s="92"/>
      <c r="S410" s="92"/>
      <c r="T410" s="93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T410" s="18" t="s">
        <v>155</v>
      </c>
      <c r="AU410" s="18" t="s">
        <v>85</v>
      </c>
    </row>
    <row r="411" s="2" customFormat="1" ht="33" customHeight="1">
      <c r="A411" s="39"/>
      <c r="B411" s="40"/>
      <c r="C411" s="219" t="s">
        <v>658</v>
      </c>
      <c r="D411" s="219" t="s">
        <v>147</v>
      </c>
      <c r="E411" s="220" t="s">
        <v>659</v>
      </c>
      <c r="F411" s="221" t="s">
        <v>660</v>
      </c>
      <c r="G411" s="222" t="s">
        <v>399</v>
      </c>
      <c r="H411" s="223">
        <v>1333.23</v>
      </c>
      <c r="I411" s="224"/>
      <c r="J411" s="225">
        <f>ROUND(I411*H411,2)</f>
        <v>0</v>
      </c>
      <c r="K411" s="221" t="s">
        <v>151</v>
      </c>
      <c r="L411" s="45"/>
      <c r="M411" s="226" t="s">
        <v>1</v>
      </c>
      <c r="N411" s="227" t="s">
        <v>40</v>
      </c>
      <c r="O411" s="92"/>
      <c r="P411" s="228">
        <f>O411*H411</f>
        <v>0</v>
      </c>
      <c r="Q411" s="228">
        <v>0</v>
      </c>
      <c r="R411" s="228">
        <f>Q411*H411</f>
        <v>0</v>
      </c>
      <c r="S411" s="228">
        <v>0</v>
      </c>
      <c r="T411" s="229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0" t="s">
        <v>173</v>
      </c>
      <c r="AT411" s="230" t="s">
        <v>147</v>
      </c>
      <c r="AU411" s="230" t="s">
        <v>85</v>
      </c>
      <c r="AY411" s="18" t="s">
        <v>144</v>
      </c>
      <c r="BE411" s="231">
        <f>IF(N411="základní",J411,0)</f>
        <v>0</v>
      </c>
      <c r="BF411" s="231">
        <f>IF(N411="snížená",J411,0)</f>
        <v>0</v>
      </c>
      <c r="BG411" s="231">
        <f>IF(N411="zákl. přenesená",J411,0)</f>
        <v>0</v>
      </c>
      <c r="BH411" s="231">
        <f>IF(N411="sníž. přenesená",J411,0)</f>
        <v>0</v>
      </c>
      <c r="BI411" s="231">
        <f>IF(N411="nulová",J411,0)</f>
        <v>0</v>
      </c>
      <c r="BJ411" s="18" t="s">
        <v>83</v>
      </c>
      <c r="BK411" s="231">
        <f>ROUND(I411*H411,2)</f>
        <v>0</v>
      </c>
      <c r="BL411" s="18" t="s">
        <v>173</v>
      </c>
      <c r="BM411" s="230" t="s">
        <v>661</v>
      </c>
    </row>
    <row r="412" s="2" customFormat="1">
      <c r="A412" s="39"/>
      <c r="B412" s="40"/>
      <c r="C412" s="41"/>
      <c r="D412" s="232" t="s">
        <v>154</v>
      </c>
      <c r="E412" s="41"/>
      <c r="F412" s="233" t="s">
        <v>662</v>
      </c>
      <c r="G412" s="41"/>
      <c r="H412" s="41"/>
      <c r="I412" s="234"/>
      <c r="J412" s="41"/>
      <c r="K412" s="41"/>
      <c r="L412" s="45"/>
      <c r="M412" s="235"/>
      <c r="N412" s="236"/>
      <c r="O412" s="92"/>
      <c r="P412" s="92"/>
      <c r="Q412" s="92"/>
      <c r="R412" s="92"/>
      <c r="S412" s="92"/>
      <c r="T412" s="93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154</v>
      </c>
      <c r="AU412" s="18" t="s">
        <v>85</v>
      </c>
    </row>
    <row r="413" s="2" customFormat="1">
      <c r="A413" s="39"/>
      <c r="B413" s="40"/>
      <c r="C413" s="41"/>
      <c r="D413" s="237" t="s">
        <v>155</v>
      </c>
      <c r="E413" s="41"/>
      <c r="F413" s="238" t="s">
        <v>663</v>
      </c>
      <c r="G413" s="41"/>
      <c r="H413" s="41"/>
      <c r="I413" s="234"/>
      <c r="J413" s="41"/>
      <c r="K413" s="41"/>
      <c r="L413" s="45"/>
      <c r="M413" s="296"/>
      <c r="N413" s="297"/>
      <c r="O413" s="298"/>
      <c r="P413" s="298"/>
      <c r="Q413" s="298"/>
      <c r="R413" s="298"/>
      <c r="S413" s="298"/>
      <c r="T413" s="299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155</v>
      </c>
      <c r="AU413" s="18" t="s">
        <v>85</v>
      </c>
    </row>
    <row r="414" s="2" customFormat="1" ht="6.96" customHeight="1">
      <c r="A414" s="39"/>
      <c r="B414" s="67"/>
      <c r="C414" s="68"/>
      <c r="D414" s="68"/>
      <c r="E414" s="68"/>
      <c r="F414" s="68"/>
      <c r="G414" s="68"/>
      <c r="H414" s="68"/>
      <c r="I414" s="68"/>
      <c r="J414" s="68"/>
      <c r="K414" s="68"/>
      <c r="L414" s="45"/>
      <c r="M414" s="39"/>
      <c r="O414" s="39"/>
      <c r="P414" s="39"/>
      <c r="Q414" s="39"/>
      <c r="R414" s="39"/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</row>
  </sheetData>
  <sheetProtection sheet="1" autoFilter="0" formatColumns="0" formatRows="0" objects="1" scenarios="1" spinCount="100000" saltValue="Mcj+ITaEvWlFyUn8WNgoUA3X0hR8G43kU61hCkI05gSdmngQE6/z9VRAHVZ0f0972759tp/gLL431e4chSMfgg==" hashValue="wWFg1LRIcIaWwLOqjh+EIMnIQdN2aQ0bS87G9jn2DfArXMSR/Crk5T4fJxCb1B8oy3KikMUaz1JsAzugypewiw==" algorithmName="SHA-512" password="CC35"/>
  <autoFilter ref="C121:K413"/>
  <mergeCells count="9">
    <mergeCell ref="E7:H7"/>
    <mergeCell ref="E9:H9"/>
    <mergeCell ref="E18:H18"/>
    <mergeCell ref="E27:H27"/>
    <mergeCell ref="E85:H85"/>
    <mergeCell ref="E87:H87"/>
    <mergeCell ref="E112:H112"/>
    <mergeCell ref="E114:H114"/>
    <mergeCell ref="L2:V2"/>
  </mergeCells>
  <hyperlinks>
    <hyperlink ref="F127" r:id="rId1" display="https://podminky.urs.cz/item/CS_URS_2023_01/113107223"/>
    <hyperlink ref="F131" r:id="rId2" display="https://podminky.urs.cz/item/CS_URS_2023_01/121103111"/>
    <hyperlink ref="F136" r:id="rId3" display="https://podminky.urs.cz/item/CS_URS_2023_01/122252206"/>
    <hyperlink ref="F142" r:id="rId4" display="https://podminky.urs.cz/item/CS_URS_2023_01/132251104"/>
    <hyperlink ref="F152" r:id="rId5" display="https://podminky.urs.cz/item/CS_URS_2023_01/132251256"/>
    <hyperlink ref="F157" r:id="rId6" display="https://podminky.urs.cz/item/CS_URS_2023_01/151101102"/>
    <hyperlink ref="F162" r:id="rId7" display="https://podminky.urs.cz/item/CS_URS_2023_01/151101112"/>
    <hyperlink ref="F165" r:id="rId8" display="https://podminky.urs.cz/item/CS_URS_2023_01/162251102"/>
    <hyperlink ref="F170" r:id="rId9" display="https://podminky.urs.cz/item/CS_URS_2023_01/162451106"/>
    <hyperlink ref="F177" r:id="rId10" display="https://podminky.urs.cz/item/CS_URS_2023_01/162751117"/>
    <hyperlink ref="F183" r:id="rId11" display="https://podminky.urs.cz/item/CS_URS_2023_01/162751119"/>
    <hyperlink ref="F191" r:id="rId12" display="https://podminky.urs.cz/item/CS_URS_2023_01/167151111"/>
    <hyperlink ref="F196" r:id="rId13" display="https://podminky.urs.cz/item/CS_URS_2023_01/171151103"/>
    <hyperlink ref="F203" r:id="rId14" display="https://podminky.urs.cz/item/CS_URS_2023_01/171201231"/>
    <hyperlink ref="F210" r:id="rId15" display="https://podminky.urs.cz/item/CS_URS_2023_01/174151101"/>
    <hyperlink ref="F243" r:id="rId16" display="https://podminky.urs.cz/item/CS_URS_2023_01/181006121"/>
    <hyperlink ref="F248" r:id="rId17" display="https://podminky.urs.cz/item/CS_URS_2023_01/181152302"/>
    <hyperlink ref="F264" r:id="rId18" display="https://podminky.urs.cz/item/CS_URS_2023_01/181451121"/>
    <hyperlink ref="F269" r:id="rId19" display="https://podminky.urs.cz/item/CS_URS_2023_01/181451123"/>
    <hyperlink ref="F278" r:id="rId20" display="https://podminky.urs.cz/item/CS_URS_2023_01/182151111"/>
    <hyperlink ref="F283" r:id="rId21" display="https://podminky.urs.cz/item/CS_URS_2023_01/182251101"/>
    <hyperlink ref="F288" r:id="rId22" display="https://podminky.urs.cz/item/CS_URS_2023_01/184818231"/>
    <hyperlink ref="F291" r:id="rId23" display="https://podminky.urs.cz/item/CS_URS_2023_01/184818232"/>
    <hyperlink ref="F294" r:id="rId24" display="https://podminky.urs.cz/item/CS_URS_2023_01/184818233"/>
    <hyperlink ref="F297" r:id="rId25" display="https://podminky.urs.cz/item/CS_URS_2023_01/184818234"/>
    <hyperlink ref="F300" r:id="rId26" display="https://podminky.urs.cz/item/CS_URS_2023_01/184818239"/>
    <hyperlink ref="F304" r:id="rId27" display="https://podminky.urs.cz/item/CS_URS_2023_01/211971110"/>
    <hyperlink ref="F316" r:id="rId28" display="https://podminky.urs.cz/item/CS_URS_2023_01/213141111"/>
    <hyperlink ref="F326" r:id="rId29" display="https://podminky.urs.cz/item/CS_URS_2023_01/564861111"/>
    <hyperlink ref="F342" r:id="rId30" display="https://podminky.urs.cz/item/CS_URS_2023_01/565145111"/>
    <hyperlink ref="F354" r:id="rId31" display="https://podminky.urs.cz/item/CS_URS_2023_01/567122114"/>
    <hyperlink ref="F361" r:id="rId32" display="https://podminky.urs.cz/item/CS_URS_2023_01/569903311"/>
    <hyperlink ref="F366" r:id="rId33" display="https://podminky.urs.cz/item/CS_URS_2023_01/573191111"/>
    <hyperlink ref="F369" r:id="rId34" display="https://podminky.urs.cz/item/CS_URS_2023_01/573231108"/>
    <hyperlink ref="F372" r:id="rId35" display="https://podminky.urs.cz/item/CS_URS_2023_01/577134111"/>
    <hyperlink ref="F379" r:id="rId36" display="https://podminky.urs.cz/item/CS_URS_2023_01/916131213"/>
    <hyperlink ref="F389" r:id="rId37" display="https://podminky.urs.cz/item/CS_URS_2023_01/919732211"/>
    <hyperlink ref="F393" r:id="rId38" display="https://podminky.urs.cz/item/CS_URS_2023_01/919735123"/>
    <hyperlink ref="F397" r:id="rId39" display="https://podminky.urs.cz/item/CS_URS_2023_01/935112111"/>
    <hyperlink ref="F403" r:id="rId40" display="https://podminky.urs.cz/item/CS_URS_2023_01/938908411"/>
    <hyperlink ref="F410" r:id="rId41" display="https://podminky.urs.cz/item/CS_URS_2023_01/998225111"/>
    <hyperlink ref="F413" r:id="rId42" display="https://podminky.urs.cz/item/CS_URS_2023_01/99822519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3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94</v>
      </c>
      <c r="AZ2" s="263" t="s">
        <v>664</v>
      </c>
      <c r="BA2" s="263" t="s">
        <v>1</v>
      </c>
      <c r="BB2" s="263" t="s">
        <v>282</v>
      </c>
      <c r="BC2" s="263" t="s">
        <v>665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666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ROUND((SUM(BE121:BE181)),  2)</f>
        <v>0</v>
      </c>
      <c r="G33" s="39"/>
      <c r="H33" s="39"/>
      <c r="I33" s="156">
        <v>0.20999999999999999</v>
      </c>
      <c r="J33" s="155">
        <f>ROUND(((SUM(BE121:BE181))*I33),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ROUND((SUM(BF121:BF181)),  2)</f>
        <v>0</v>
      </c>
      <c r="G34" s="39"/>
      <c r="H34" s="39"/>
      <c r="I34" s="156">
        <v>0.14999999999999999</v>
      </c>
      <c r="J34" s="155">
        <f>ROUND(((SUM(BF121:BF181))*I34),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ROUND((SUM(BG121:BG181)),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ROUND((SUM(BH121:BH181)),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ROUND((SUM(BI121:BI181)),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IO-100.1a - Cyklostezka - úsek s vyloučeným provozem motorových vozidel - dopravní značení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J122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J123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J147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303</v>
      </c>
      <c r="E100" s="189"/>
      <c r="F100" s="189"/>
      <c r="G100" s="189"/>
      <c r="H100" s="189"/>
      <c r="I100" s="189"/>
      <c r="J100" s="190">
        <f>J156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304</v>
      </c>
      <c r="E101" s="189"/>
      <c r="F101" s="189"/>
      <c r="G101" s="189"/>
      <c r="H101" s="189"/>
      <c r="I101" s="189"/>
      <c r="J101" s="190">
        <f>J175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128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6.5" customHeight="1">
      <c r="A111" s="39"/>
      <c r="B111" s="40"/>
      <c r="C111" s="41"/>
      <c r="D111" s="41"/>
      <c r="E111" s="175" t="str">
        <f>E7</f>
        <v>Tovačov – Ivaň, výstavba cyklostezky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114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30" customHeight="1">
      <c r="A113" s="39"/>
      <c r="B113" s="40"/>
      <c r="C113" s="41"/>
      <c r="D113" s="41"/>
      <c r="E113" s="77" t="str">
        <f>E9</f>
        <v>IO-100.1a - Cyklostezka - úsek s vyloučeným provozem motorových vozidel - dopravní značení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 xml:space="preserve"> </v>
      </c>
      <c r="G115" s="41"/>
      <c r="H115" s="41"/>
      <c r="I115" s="33" t="s">
        <v>22</v>
      </c>
      <c r="J115" s="80" t="str">
        <f>IF(J12="","",J12)</f>
        <v>20. 3. 2023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>Město Tovačov</v>
      </c>
      <c r="G117" s="41"/>
      <c r="H117" s="41"/>
      <c r="I117" s="33" t="s">
        <v>30</v>
      </c>
      <c r="J117" s="37" t="str">
        <f>E21</f>
        <v>Ing. Lukáš Barteček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33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192"/>
      <c r="B120" s="193"/>
      <c r="C120" s="194" t="s">
        <v>129</v>
      </c>
      <c r="D120" s="195" t="s">
        <v>60</v>
      </c>
      <c r="E120" s="195" t="s">
        <v>56</v>
      </c>
      <c r="F120" s="195" t="s">
        <v>57</v>
      </c>
      <c r="G120" s="195" t="s">
        <v>130</v>
      </c>
      <c r="H120" s="195" t="s">
        <v>131</v>
      </c>
      <c r="I120" s="195" t="s">
        <v>132</v>
      </c>
      <c r="J120" s="195" t="s">
        <v>118</v>
      </c>
      <c r="K120" s="196" t="s">
        <v>133</v>
      </c>
      <c r="L120" s="197"/>
      <c r="M120" s="101" t="s">
        <v>1</v>
      </c>
      <c r="N120" s="102" t="s">
        <v>39</v>
      </c>
      <c r="O120" s="102" t="s">
        <v>134</v>
      </c>
      <c r="P120" s="102" t="s">
        <v>135</v>
      </c>
      <c r="Q120" s="102" t="s">
        <v>136</v>
      </c>
      <c r="R120" s="102" t="s">
        <v>137</v>
      </c>
      <c r="S120" s="102" t="s">
        <v>138</v>
      </c>
      <c r="T120" s="103" t="s">
        <v>139</v>
      </c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</row>
    <row r="121" s="2" customFormat="1" ht="22.8" customHeight="1">
      <c r="A121" s="39"/>
      <c r="B121" s="40"/>
      <c r="C121" s="108" t="s">
        <v>140</v>
      </c>
      <c r="D121" s="41"/>
      <c r="E121" s="41"/>
      <c r="F121" s="41"/>
      <c r="G121" s="41"/>
      <c r="H121" s="41"/>
      <c r="I121" s="41"/>
      <c r="J121" s="198">
        <f>BK121</f>
        <v>0</v>
      </c>
      <c r="K121" s="41"/>
      <c r="L121" s="45"/>
      <c r="M121" s="104"/>
      <c r="N121" s="199"/>
      <c r="O121" s="105"/>
      <c r="P121" s="200">
        <f>P122</f>
        <v>0</v>
      </c>
      <c r="Q121" s="105"/>
      <c r="R121" s="200">
        <f>R122</f>
        <v>0.96707999999999983</v>
      </c>
      <c r="S121" s="105"/>
      <c r="T121" s="201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74</v>
      </c>
      <c r="AU121" s="18" t="s">
        <v>120</v>
      </c>
      <c r="BK121" s="202">
        <f>BK122</f>
        <v>0</v>
      </c>
    </row>
    <row r="122" s="12" customFormat="1" ht="25.92" customHeight="1">
      <c r="A122" s="12"/>
      <c r="B122" s="203"/>
      <c r="C122" s="204"/>
      <c r="D122" s="205" t="s">
        <v>74</v>
      </c>
      <c r="E122" s="206" t="s">
        <v>305</v>
      </c>
      <c r="F122" s="206" t="s">
        <v>306</v>
      </c>
      <c r="G122" s="204"/>
      <c r="H122" s="204"/>
      <c r="I122" s="207"/>
      <c r="J122" s="208">
        <f>BK122</f>
        <v>0</v>
      </c>
      <c r="K122" s="204"/>
      <c r="L122" s="209"/>
      <c r="M122" s="210"/>
      <c r="N122" s="211"/>
      <c r="O122" s="211"/>
      <c r="P122" s="212">
        <f>P123+P147+P156+P175</f>
        <v>0</v>
      </c>
      <c r="Q122" s="211"/>
      <c r="R122" s="212">
        <f>R123+R147+R156+R175</f>
        <v>0.96707999999999983</v>
      </c>
      <c r="S122" s="211"/>
      <c r="T122" s="213">
        <f>T123+T147+T156+T175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83</v>
      </c>
      <c r="AT122" s="215" t="s">
        <v>74</v>
      </c>
      <c r="AU122" s="215" t="s">
        <v>75</v>
      </c>
      <c r="AY122" s="214" t="s">
        <v>144</v>
      </c>
      <c r="BK122" s="216">
        <f>BK123+BK147+BK156+BK175</f>
        <v>0</v>
      </c>
    </row>
    <row r="123" s="12" customFormat="1" ht="22.8" customHeight="1">
      <c r="A123" s="12"/>
      <c r="B123" s="203"/>
      <c r="C123" s="204"/>
      <c r="D123" s="205" t="s">
        <v>74</v>
      </c>
      <c r="E123" s="217" t="s">
        <v>83</v>
      </c>
      <c r="F123" s="217" t="s">
        <v>307</v>
      </c>
      <c r="G123" s="204"/>
      <c r="H123" s="204"/>
      <c r="I123" s="207"/>
      <c r="J123" s="218">
        <f>BK123</f>
        <v>0</v>
      </c>
      <c r="K123" s="204"/>
      <c r="L123" s="209"/>
      <c r="M123" s="210"/>
      <c r="N123" s="211"/>
      <c r="O123" s="211"/>
      <c r="P123" s="212">
        <f>SUM(P124:P146)</f>
        <v>0</v>
      </c>
      <c r="Q123" s="211"/>
      <c r="R123" s="212">
        <f>SUM(R124:R146)</f>
        <v>0</v>
      </c>
      <c r="S123" s="211"/>
      <c r="T123" s="213">
        <f>SUM(T124:T146)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4" t="s">
        <v>83</v>
      </c>
      <c r="AT123" s="215" t="s">
        <v>74</v>
      </c>
      <c r="AU123" s="215" t="s">
        <v>83</v>
      </c>
      <c r="AY123" s="214" t="s">
        <v>144</v>
      </c>
      <c r="BK123" s="216">
        <f>SUM(BK124:BK146)</f>
        <v>0</v>
      </c>
    </row>
    <row r="124" s="2" customFormat="1" ht="24.15" customHeight="1">
      <c r="A124" s="39"/>
      <c r="B124" s="40"/>
      <c r="C124" s="219" t="s">
        <v>83</v>
      </c>
      <c r="D124" s="219" t="s">
        <v>147</v>
      </c>
      <c r="E124" s="220" t="s">
        <v>667</v>
      </c>
      <c r="F124" s="221" t="s">
        <v>668</v>
      </c>
      <c r="G124" s="222" t="s">
        <v>282</v>
      </c>
      <c r="H124" s="223">
        <v>1.28</v>
      </c>
      <c r="I124" s="224"/>
      <c r="J124" s="225">
        <f>ROUND(I124*H124,2)</f>
        <v>0</v>
      </c>
      <c r="K124" s="221" t="s">
        <v>151</v>
      </c>
      <c r="L124" s="45"/>
      <c r="M124" s="226" t="s">
        <v>1</v>
      </c>
      <c r="N124" s="227" t="s">
        <v>40</v>
      </c>
      <c r="O124" s="92"/>
      <c r="P124" s="228">
        <f>O124*H124</f>
        <v>0</v>
      </c>
      <c r="Q124" s="228">
        <v>0</v>
      </c>
      <c r="R124" s="228">
        <f>Q124*H124</f>
        <v>0</v>
      </c>
      <c r="S124" s="228">
        <v>0</v>
      </c>
      <c r="T124" s="22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0" t="s">
        <v>173</v>
      </c>
      <c r="AT124" s="230" t="s">
        <v>147</v>
      </c>
      <c r="AU124" s="230" t="s">
        <v>85</v>
      </c>
      <c r="AY124" s="18" t="s">
        <v>144</v>
      </c>
      <c r="BE124" s="231">
        <f>IF(N124="základní",J124,0)</f>
        <v>0</v>
      </c>
      <c r="BF124" s="231">
        <f>IF(N124="snížená",J124,0)</f>
        <v>0</v>
      </c>
      <c r="BG124" s="231">
        <f>IF(N124="zákl. přenesená",J124,0)</f>
        <v>0</v>
      </c>
      <c r="BH124" s="231">
        <f>IF(N124="sníž. přenesená",J124,0)</f>
        <v>0</v>
      </c>
      <c r="BI124" s="231">
        <f>IF(N124="nulová",J124,0)</f>
        <v>0</v>
      </c>
      <c r="BJ124" s="18" t="s">
        <v>83</v>
      </c>
      <c r="BK124" s="231">
        <f>ROUND(I124*H124,2)</f>
        <v>0</v>
      </c>
      <c r="BL124" s="18" t="s">
        <v>173</v>
      </c>
      <c r="BM124" s="230" t="s">
        <v>669</v>
      </c>
    </row>
    <row r="125" s="2" customFormat="1">
      <c r="A125" s="39"/>
      <c r="B125" s="40"/>
      <c r="C125" s="41"/>
      <c r="D125" s="232" t="s">
        <v>154</v>
      </c>
      <c r="E125" s="41"/>
      <c r="F125" s="233" t="s">
        <v>670</v>
      </c>
      <c r="G125" s="41"/>
      <c r="H125" s="41"/>
      <c r="I125" s="234"/>
      <c r="J125" s="41"/>
      <c r="K125" s="41"/>
      <c r="L125" s="45"/>
      <c r="M125" s="235"/>
      <c r="N125" s="236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154</v>
      </c>
      <c r="AU125" s="18" t="s">
        <v>85</v>
      </c>
    </row>
    <row r="126" s="2" customFormat="1">
      <c r="A126" s="39"/>
      <c r="B126" s="40"/>
      <c r="C126" s="41"/>
      <c r="D126" s="237" t="s">
        <v>155</v>
      </c>
      <c r="E126" s="41"/>
      <c r="F126" s="238" t="s">
        <v>671</v>
      </c>
      <c r="G126" s="41"/>
      <c r="H126" s="41"/>
      <c r="I126" s="234"/>
      <c r="J126" s="41"/>
      <c r="K126" s="41"/>
      <c r="L126" s="45"/>
      <c r="M126" s="235"/>
      <c r="N126" s="236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155</v>
      </c>
      <c r="AU126" s="18" t="s">
        <v>85</v>
      </c>
    </row>
    <row r="127" s="14" customFormat="1">
      <c r="A127" s="14"/>
      <c r="B127" s="249"/>
      <c r="C127" s="250"/>
      <c r="D127" s="232" t="s">
        <v>157</v>
      </c>
      <c r="E127" s="251" t="s">
        <v>1</v>
      </c>
      <c r="F127" s="252" t="s">
        <v>672</v>
      </c>
      <c r="G127" s="250"/>
      <c r="H127" s="253">
        <v>1.28</v>
      </c>
      <c r="I127" s="254"/>
      <c r="J127" s="250"/>
      <c r="K127" s="250"/>
      <c r="L127" s="255"/>
      <c r="M127" s="256"/>
      <c r="N127" s="257"/>
      <c r="O127" s="257"/>
      <c r="P127" s="257"/>
      <c r="Q127" s="257"/>
      <c r="R127" s="257"/>
      <c r="S127" s="257"/>
      <c r="T127" s="258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9" t="s">
        <v>157</v>
      </c>
      <c r="AU127" s="259" t="s">
        <v>85</v>
      </c>
      <c r="AV127" s="14" t="s">
        <v>85</v>
      </c>
      <c r="AW127" s="14" t="s">
        <v>32</v>
      </c>
      <c r="AX127" s="14" t="s">
        <v>75</v>
      </c>
      <c r="AY127" s="259" t="s">
        <v>144</v>
      </c>
    </row>
    <row r="128" s="15" customFormat="1">
      <c r="A128" s="15"/>
      <c r="B128" s="264"/>
      <c r="C128" s="265"/>
      <c r="D128" s="232" t="s">
        <v>157</v>
      </c>
      <c r="E128" s="266" t="s">
        <v>664</v>
      </c>
      <c r="F128" s="267" t="s">
        <v>321</v>
      </c>
      <c r="G128" s="265"/>
      <c r="H128" s="268">
        <v>1.28</v>
      </c>
      <c r="I128" s="269"/>
      <c r="J128" s="265"/>
      <c r="K128" s="265"/>
      <c r="L128" s="270"/>
      <c r="M128" s="271"/>
      <c r="N128" s="272"/>
      <c r="O128" s="272"/>
      <c r="P128" s="272"/>
      <c r="Q128" s="272"/>
      <c r="R128" s="272"/>
      <c r="S128" s="272"/>
      <c r="T128" s="273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74" t="s">
        <v>157</v>
      </c>
      <c r="AU128" s="274" t="s">
        <v>85</v>
      </c>
      <c r="AV128" s="15" t="s">
        <v>173</v>
      </c>
      <c r="AW128" s="15" t="s">
        <v>32</v>
      </c>
      <c r="AX128" s="15" t="s">
        <v>83</v>
      </c>
      <c r="AY128" s="274" t="s">
        <v>144</v>
      </c>
    </row>
    <row r="129" s="2" customFormat="1" ht="37.8" customHeight="1">
      <c r="A129" s="39"/>
      <c r="B129" s="40"/>
      <c r="C129" s="219" t="s">
        <v>85</v>
      </c>
      <c r="D129" s="219" t="s">
        <v>147</v>
      </c>
      <c r="E129" s="220" t="s">
        <v>371</v>
      </c>
      <c r="F129" s="221" t="s">
        <v>372</v>
      </c>
      <c r="G129" s="222" t="s">
        <v>282</v>
      </c>
      <c r="H129" s="223">
        <v>1.28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373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374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375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664</v>
      </c>
      <c r="G132" s="250"/>
      <c r="H132" s="253">
        <v>1.28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75</v>
      </c>
      <c r="AY132" s="259" t="s">
        <v>144</v>
      </c>
    </row>
    <row r="133" s="15" customFormat="1">
      <c r="A133" s="15"/>
      <c r="B133" s="264"/>
      <c r="C133" s="265"/>
      <c r="D133" s="232" t="s">
        <v>157</v>
      </c>
      <c r="E133" s="266" t="s">
        <v>1</v>
      </c>
      <c r="F133" s="267" t="s">
        <v>321</v>
      </c>
      <c r="G133" s="265"/>
      <c r="H133" s="268">
        <v>1.28</v>
      </c>
      <c r="I133" s="269"/>
      <c r="J133" s="265"/>
      <c r="K133" s="265"/>
      <c r="L133" s="270"/>
      <c r="M133" s="271"/>
      <c r="N133" s="272"/>
      <c r="O133" s="272"/>
      <c r="P133" s="272"/>
      <c r="Q133" s="272"/>
      <c r="R133" s="272"/>
      <c r="S133" s="272"/>
      <c r="T133" s="273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T133" s="274" t="s">
        <v>157</v>
      </c>
      <c r="AU133" s="274" t="s">
        <v>85</v>
      </c>
      <c r="AV133" s="15" t="s">
        <v>173</v>
      </c>
      <c r="AW133" s="15" t="s">
        <v>32</v>
      </c>
      <c r="AX133" s="15" t="s">
        <v>83</v>
      </c>
      <c r="AY133" s="274" t="s">
        <v>144</v>
      </c>
    </row>
    <row r="134" s="2" customFormat="1" ht="37.8" customHeight="1">
      <c r="A134" s="39"/>
      <c r="B134" s="40"/>
      <c r="C134" s="219" t="s">
        <v>166</v>
      </c>
      <c r="D134" s="219" t="s">
        <v>147</v>
      </c>
      <c r="E134" s="220" t="s">
        <v>378</v>
      </c>
      <c r="F134" s="221" t="s">
        <v>379</v>
      </c>
      <c r="G134" s="222" t="s">
        <v>282</v>
      </c>
      <c r="H134" s="223">
        <v>7.6799999999999997</v>
      </c>
      <c r="I134" s="224"/>
      <c r="J134" s="225">
        <f>ROUND(I134*H134,2)</f>
        <v>0</v>
      </c>
      <c r="K134" s="221" t="s">
        <v>151</v>
      </c>
      <c r="L134" s="45"/>
      <c r="M134" s="226" t="s">
        <v>1</v>
      </c>
      <c r="N134" s="227" t="s">
        <v>40</v>
      </c>
      <c r="O134" s="92"/>
      <c r="P134" s="228">
        <f>O134*H134</f>
        <v>0</v>
      </c>
      <c r="Q134" s="228">
        <v>0</v>
      </c>
      <c r="R134" s="228">
        <f>Q134*H134</f>
        <v>0</v>
      </c>
      <c r="S134" s="228">
        <v>0</v>
      </c>
      <c r="T134" s="229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30" t="s">
        <v>173</v>
      </c>
      <c r="AT134" s="230" t="s">
        <v>147</v>
      </c>
      <c r="AU134" s="230" t="s">
        <v>85</v>
      </c>
      <c r="AY134" s="18" t="s">
        <v>144</v>
      </c>
      <c r="BE134" s="231">
        <f>IF(N134="základní",J134,0)</f>
        <v>0</v>
      </c>
      <c r="BF134" s="231">
        <f>IF(N134="snížená",J134,0)</f>
        <v>0</v>
      </c>
      <c r="BG134" s="231">
        <f>IF(N134="zákl. přenesená",J134,0)</f>
        <v>0</v>
      </c>
      <c r="BH134" s="231">
        <f>IF(N134="sníž. přenesená",J134,0)</f>
        <v>0</v>
      </c>
      <c r="BI134" s="231">
        <f>IF(N134="nulová",J134,0)</f>
        <v>0</v>
      </c>
      <c r="BJ134" s="18" t="s">
        <v>83</v>
      </c>
      <c r="BK134" s="231">
        <f>ROUND(I134*H134,2)</f>
        <v>0</v>
      </c>
      <c r="BL134" s="18" t="s">
        <v>173</v>
      </c>
      <c r="BM134" s="230" t="s">
        <v>380</v>
      </c>
    </row>
    <row r="135" s="2" customFormat="1">
      <c r="A135" s="39"/>
      <c r="B135" s="40"/>
      <c r="C135" s="41"/>
      <c r="D135" s="232" t="s">
        <v>154</v>
      </c>
      <c r="E135" s="41"/>
      <c r="F135" s="233" t="s">
        <v>381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154</v>
      </c>
      <c r="AU135" s="18" t="s">
        <v>85</v>
      </c>
    </row>
    <row r="136" s="2" customFormat="1">
      <c r="A136" s="39"/>
      <c r="B136" s="40"/>
      <c r="C136" s="41"/>
      <c r="D136" s="237" t="s">
        <v>155</v>
      </c>
      <c r="E136" s="41"/>
      <c r="F136" s="238" t="s">
        <v>382</v>
      </c>
      <c r="G136" s="41"/>
      <c r="H136" s="41"/>
      <c r="I136" s="234"/>
      <c r="J136" s="41"/>
      <c r="K136" s="41"/>
      <c r="L136" s="45"/>
      <c r="M136" s="235"/>
      <c r="N136" s="236"/>
      <c r="O136" s="92"/>
      <c r="P136" s="92"/>
      <c r="Q136" s="92"/>
      <c r="R136" s="92"/>
      <c r="S136" s="92"/>
      <c r="T136" s="93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T136" s="18" t="s">
        <v>155</v>
      </c>
      <c r="AU136" s="18" t="s">
        <v>85</v>
      </c>
    </row>
    <row r="137" s="13" customFormat="1">
      <c r="A137" s="13"/>
      <c r="B137" s="239"/>
      <c r="C137" s="240"/>
      <c r="D137" s="232" t="s">
        <v>157</v>
      </c>
      <c r="E137" s="241" t="s">
        <v>1</v>
      </c>
      <c r="F137" s="242" t="s">
        <v>383</v>
      </c>
      <c r="G137" s="240"/>
      <c r="H137" s="241" t="s">
        <v>1</v>
      </c>
      <c r="I137" s="243"/>
      <c r="J137" s="240"/>
      <c r="K137" s="240"/>
      <c r="L137" s="244"/>
      <c r="M137" s="245"/>
      <c r="N137" s="246"/>
      <c r="O137" s="246"/>
      <c r="P137" s="246"/>
      <c r="Q137" s="246"/>
      <c r="R137" s="246"/>
      <c r="S137" s="246"/>
      <c r="T137" s="247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T137" s="248" t="s">
        <v>157</v>
      </c>
      <c r="AU137" s="248" t="s">
        <v>85</v>
      </c>
      <c r="AV137" s="13" t="s">
        <v>83</v>
      </c>
      <c r="AW137" s="13" t="s">
        <v>32</v>
      </c>
      <c r="AX137" s="13" t="s">
        <v>75</v>
      </c>
      <c r="AY137" s="248" t="s">
        <v>144</v>
      </c>
    </row>
    <row r="138" s="14" customFormat="1">
      <c r="A138" s="14"/>
      <c r="B138" s="249"/>
      <c r="C138" s="250"/>
      <c r="D138" s="232" t="s">
        <v>157</v>
      </c>
      <c r="E138" s="251" t="s">
        <v>1</v>
      </c>
      <c r="F138" s="252" t="s">
        <v>664</v>
      </c>
      <c r="G138" s="250"/>
      <c r="H138" s="253">
        <v>1.28</v>
      </c>
      <c r="I138" s="254"/>
      <c r="J138" s="250"/>
      <c r="K138" s="250"/>
      <c r="L138" s="255"/>
      <c r="M138" s="256"/>
      <c r="N138" s="257"/>
      <c r="O138" s="257"/>
      <c r="P138" s="257"/>
      <c r="Q138" s="257"/>
      <c r="R138" s="257"/>
      <c r="S138" s="257"/>
      <c r="T138" s="258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59" t="s">
        <v>157</v>
      </c>
      <c r="AU138" s="259" t="s">
        <v>85</v>
      </c>
      <c r="AV138" s="14" t="s">
        <v>85</v>
      </c>
      <c r="AW138" s="14" t="s">
        <v>32</v>
      </c>
      <c r="AX138" s="14" t="s">
        <v>75</v>
      </c>
      <c r="AY138" s="259" t="s">
        <v>144</v>
      </c>
    </row>
    <row r="139" s="15" customFormat="1">
      <c r="A139" s="15"/>
      <c r="B139" s="264"/>
      <c r="C139" s="265"/>
      <c r="D139" s="232" t="s">
        <v>157</v>
      </c>
      <c r="E139" s="266" t="s">
        <v>1</v>
      </c>
      <c r="F139" s="267" t="s">
        <v>321</v>
      </c>
      <c r="G139" s="265"/>
      <c r="H139" s="268">
        <v>1.28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157</v>
      </c>
      <c r="AU139" s="274" t="s">
        <v>85</v>
      </c>
      <c r="AV139" s="15" t="s">
        <v>173</v>
      </c>
      <c r="AW139" s="15" t="s">
        <v>32</v>
      </c>
      <c r="AX139" s="15" t="s">
        <v>83</v>
      </c>
      <c r="AY139" s="274" t="s">
        <v>144</v>
      </c>
    </row>
    <row r="140" s="14" customFormat="1">
      <c r="A140" s="14"/>
      <c r="B140" s="249"/>
      <c r="C140" s="250"/>
      <c r="D140" s="232" t="s">
        <v>157</v>
      </c>
      <c r="E140" s="250"/>
      <c r="F140" s="252" t="s">
        <v>673</v>
      </c>
      <c r="G140" s="250"/>
      <c r="H140" s="253">
        <v>7.6799999999999997</v>
      </c>
      <c r="I140" s="254"/>
      <c r="J140" s="250"/>
      <c r="K140" s="250"/>
      <c r="L140" s="255"/>
      <c r="M140" s="256"/>
      <c r="N140" s="257"/>
      <c r="O140" s="257"/>
      <c r="P140" s="257"/>
      <c r="Q140" s="257"/>
      <c r="R140" s="257"/>
      <c r="S140" s="257"/>
      <c r="T140" s="258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9" t="s">
        <v>157</v>
      </c>
      <c r="AU140" s="259" t="s">
        <v>85</v>
      </c>
      <c r="AV140" s="14" t="s">
        <v>85</v>
      </c>
      <c r="AW140" s="14" t="s">
        <v>4</v>
      </c>
      <c r="AX140" s="14" t="s">
        <v>83</v>
      </c>
      <c r="AY140" s="259" t="s">
        <v>144</v>
      </c>
    </row>
    <row r="141" s="2" customFormat="1" ht="33" customHeight="1">
      <c r="A141" s="39"/>
      <c r="B141" s="40"/>
      <c r="C141" s="219" t="s">
        <v>173</v>
      </c>
      <c r="D141" s="219" t="s">
        <v>147</v>
      </c>
      <c r="E141" s="220" t="s">
        <v>397</v>
      </c>
      <c r="F141" s="221" t="s">
        <v>398</v>
      </c>
      <c r="G141" s="222" t="s">
        <v>399</v>
      </c>
      <c r="H141" s="223">
        <v>2.1760000000000002</v>
      </c>
      <c r="I141" s="224"/>
      <c r="J141" s="225">
        <f>ROUND(I141*H141,2)</f>
        <v>0</v>
      </c>
      <c r="K141" s="221" t="s">
        <v>151</v>
      </c>
      <c r="L141" s="45"/>
      <c r="M141" s="226" t="s">
        <v>1</v>
      </c>
      <c r="N141" s="227" t="s">
        <v>40</v>
      </c>
      <c r="O141" s="92"/>
      <c r="P141" s="228">
        <f>O141*H141</f>
        <v>0</v>
      </c>
      <c r="Q141" s="228">
        <v>0</v>
      </c>
      <c r="R141" s="228">
        <f>Q141*H141</f>
        <v>0</v>
      </c>
      <c r="S141" s="228">
        <v>0</v>
      </c>
      <c r="T141" s="22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0" t="s">
        <v>173</v>
      </c>
      <c r="AT141" s="230" t="s">
        <v>147</v>
      </c>
      <c r="AU141" s="230" t="s">
        <v>85</v>
      </c>
      <c r="AY141" s="18" t="s">
        <v>144</v>
      </c>
      <c r="BE141" s="231">
        <f>IF(N141="základní",J141,0)</f>
        <v>0</v>
      </c>
      <c r="BF141" s="231">
        <f>IF(N141="snížená",J141,0)</f>
        <v>0</v>
      </c>
      <c r="BG141" s="231">
        <f>IF(N141="zákl. přenesená",J141,0)</f>
        <v>0</v>
      </c>
      <c r="BH141" s="231">
        <f>IF(N141="sníž. přenesená",J141,0)</f>
        <v>0</v>
      </c>
      <c r="BI141" s="231">
        <f>IF(N141="nulová",J141,0)</f>
        <v>0</v>
      </c>
      <c r="BJ141" s="18" t="s">
        <v>83</v>
      </c>
      <c r="BK141" s="231">
        <f>ROUND(I141*H141,2)</f>
        <v>0</v>
      </c>
      <c r="BL141" s="18" t="s">
        <v>173</v>
      </c>
      <c r="BM141" s="230" t="s">
        <v>400</v>
      </c>
    </row>
    <row r="142" s="2" customFormat="1">
      <c r="A142" s="39"/>
      <c r="B142" s="40"/>
      <c r="C142" s="41"/>
      <c r="D142" s="232" t="s">
        <v>154</v>
      </c>
      <c r="E142" s="41"/>
      <c r="F142" s="233" t="s">
        <v>401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154</v>
      </c>
      <c r="AU142" s="18" t="s">
        <v>85</v>
      </c>
    </row>
    <row r="143" s="2" customFormat="1">
      <c r="A143" s="39"/>
      <c r="B143" s="40"/>
      <c r="C143" s="41"/>
      <c r="D143" s="237" t="s">
        <v>155</v>
      </c>
      <c r="E143" s="41"/>
      <c r="F143" s="238" t="s">
        <v>402</v>
      </c>
      <c r="G143" s="41"/>
      <c r="H143" s="41"/>
      <c r="I143" s="234"/>
      <c r="J143" s="41"/>
      <c r="K143" s="41"/>
      <c r="L143" s="45"/>
      <c r="M143" s="235"/>
      <c r="N143" s="236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155</v>
      </c>
      <c r="AU143" s="18" t="s">
        <v>85</v>
      </c>
    </row>
    <row r="144" s="14" customFormat="1">
      <c r="A144" s="14"/>
      <c r="B144" s="249"/>
      <c r="C144" s="250"/>
      <c r="D144" s="232" t="s">
        <v>157</v>
      </c>
      <c r="E144" s="251" t="s">
        <v>1</v>
      </c>
      <c r="F144" s="252" t="s">
        <v>664</v>
      </c>
      <c r="G144" s="250"/>
      <c r="H144" s="253">
        <v>1.28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32</v>
      </c>
      <c r="AX144" s="14" t="s">
        <v>75</v>
      </c>
      <c r="AY144" s="259" t="s">
        <v>144</v>
      </c>
    </row>
    <row r="145" s="15" customFormat="1">
      <c r="A145" s="15"/>
      <c r="B145" s="264"/>
      <c r="C145" s="265"/>
      <c r="D145" s="232" t="s">
        <v>157</v>
      </c>
      <c r="E145" s="266" t="s">
        <v>1</v>
      </c>
      <c r="F145" s="267" t="s">
        <v>321</v>
      </c>
      <c r="G145" s="265"/>
      <c r="H145" s="268">
        <v>1.28</v>
      </c>
      <c r="I145" s="269"/>
      <c r="J145" s="265"/>
      <c r="K145" s="265"/>
      <c r="L145" s="270"/>
      <c r="M145" s="271"/>
      <c r="N145" s="272"/>
      <c r="O145" s="272"/>
      <c r="P145" s="272"/>
      <c r="Q145" s="272"/>
      <c r="R145" s="272"/>
      <c r="S145" s="272"/>
      <c r="T145" s="273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T145" s="274" t="s">
        <v>157</v>
      </c>
      <c r="AU145" s="274" t="s">
        <v>85</v>
      </c>
      <c r="AV145" s="15" t="s">
        <v>173</v>
      </c>
      <c r="AW145" s="15" t="s">
        <v>32</v>
      </c>
      <c r="AX145" s="15" t="s">
        <v>83</v>
      </c>
      <c r="AY145" s="274" t="s">
        <v>144</v>
      </c>
    </row>
    <row r="146" s="14" customFormat="1">
      <c r="A146" s="14"/>
      <c r="B146" s="249"/>
      <c r="C146" s="250"/>
      <c r="D146" s="232" t="s">
        <v>157</v>
      </c>
      <c r="E146" s="250"/>
      <c r="F146" s="252" t="s">
        <v>674</v>
      </c>
      <c r="G146" s="250"/>
      <c r="H146" s="253">
        <v>2.1760000000000002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157</v>
      </c>
      <c r="AU146" s="259" t="s">
        <v>85</v>
      </c>
      <c r="AV146" s="14" t="s">
        <v>85</v>
      </c>
      <c r="AW146" s="14" t="s">
        <v>4</v>
      </c>
      <c r="AX146" s="14" t="s">
        <v>83</v>
      </c>
      <c r="AY146" s="259" t="s">
        <v>144</v>
      </c>
    </row>
    <row r="147" s="12" customFormat="1" ht="22.8" customHeight="1">
      <c r="A147" s="12"/>
      <c r="B147" s="203"/>
      <c r="C147" s="204"/>
      <c r="D147" s="205" t="s">
        <v>74</v>
      </c>
      <c r="E147" s="217" t="s">
        <v>85</v>
      </c>
      <c r="F147" s="217" t="s">
        <v>518</v>
      </c>
      <c r="G147" s="204"/>
      <c r="H147" s="204"/>
      <c r="I147" s="207"/>
      <c r="J147" s="218">
        <f>BK147</f>
        <v>0</v>
      </c>
      <c r="K147" s="204"/>
      <c r="L147" s="209"/>
      <c r="M147" s="210"/>
      <c r="N147" s="211"/>
      <c r="O147" s="211"/>
      <c r="P147" s="212">
        <f>SUM(P148:P155)</f>
        <v>0</v>
      </c>
      <c r="Q147" s="211"/>
      <c r="R147" s="212">
        <f>SUM(R148:R155)</f>
        <v>0</v>
      </c>
      <c r="S147" s="211"/>
      <c r="T147" s="213">
        <f>SUM(T148:T155)</f>
        <v>0</v>
      </c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R147" s="214" t="s">
        <v>83</v>
      </c>
      <c r="AT147" s="215" t="s">
        <v>74</v>
      </c>
      <c r="AU147" s="215" t="s">
        <v>83</v>
      </c>
      <c r="AY147" s="214" t="s">
        <v>144</v>
      </c>
      <c r="BK147" s="216">
        <f>SUM(BK148:BK155)</f>
        <v>0</v>
      </c>
    </row>
    <row r="148" s="2" customFormat="1" ht="21.75" customHeight="1">
      <c r="A148" s="39"/>
      <c r="B148" s="40"/>
      <c r="C148" s="219" t="s">
        <v>143</v>
      </c>
      <c r="D148" s="219" t="s">
        <v>147</v>
      </c>
      <c r="E148" s="220" t="s">
        <v>675</v>
      </c>
      <c r="F148" s="221" t="s">
        <v>676</v>
      </c>
      <c r="G148" s="222" t="s">
        <v>282</v>
      </c>
      <c r="H148" s="223">
        <v>1.28</v>
      </c>
      <c r="I148" s="224"/>
      <c r="J148" s="225">
        <f>ROUND(I148*H148,2)</f>
        <v>0</v>
      </c>
      <c r="K148" s="221" t="s">
        <v>151</v>
      </c>
      <c r="L148" s="45"/>
      <c r="M148" s="226" t="s">
        <v>1</v>
      </c>
      <c r="N148" s="227" t="s">
        <v>40</v>
      </c>
      <c r="O148" s="92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0" t="s">
        <v>173</v>
      </c>
      <c r="AT148" s="230" t="s">
        <v>147</v>
      </c>
      <c r="AU148" s="230" t="s">
        <v>85</v>
      </c>
      <c r="AY148" s="18" t="s">
        <v>144</v>
      </c>
      <c r="BE148" s="231">
        <f>IF(N148="základní",J148,0)</f>
        <v>0</v>
      </c>
      <c r="BF148" s="231">
        <f>IF(N148="snížená",J148,0)</f>
        <v>0</v>
      </c>
      <c r="BG148" s="231">
        <f>IF(N148="zákl. přenesená",J148,0)</f>
        <v>0</v>
      </c>
      <c r="BH148" s="231">
        <f>IF(N148="sníž. přenesená",J148,0)</f>
        <v>0</v>
      </c>
      <c r="BI148" s="231">
        <f>IF(N148="nulová",J148,0)</f>
        <v>0</v>
      </c>
      <c r="BJ148" s="18" t="s">
        <v>83</v>
      </c>
      <c r="BK148" s="231">
        <f>ROUND(I148*H148,2)</f>
        <v>0</v>
      </c>
      <c r="BL148" s="18" t="s">
        <v>173</v>
      </c>
      <c r="BM148" s="230" t="s">
        <v>677</v>
      </c>
    </row>
    <row r="149" s="2" customFormat="1">
      <c r="A149" s="39"/>
      <c r="B149" s="40"/>
      <c r="C149" s="41"/>
      <c r="D149" s="232" t="s">
        <v>154</v>
      </c>
      <c r="E149" s="41"/>
      <c r="F149" s="233" t="s">
        <v>678</v>
      </c>
      <c r="G149" s="41"/>
      <c r="H149" s="41"/>
      <c r="I149" s="234"/>
      <c r="J149" s="41"/>
      <c r="K149" s="41"/>
      <c r="L149" s="45"/>
      <c r="M149" s="235"/>
      <c r="N149" s="236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154</v>
      </c>
      <c r="AU149" s="18" t="s">
        <v>85</v>
      </c>
    </row>
    <row r="150" s="2" customFormat="1">
      <c r="A150" s="39"/>
      <c r="B150" s="40"/>
      <c r="C150" s="41"/>
      <c r="D150" s="237" t="s">
        <v>155</v>
      </c>
      <c r="E150" s="41"/>
      <c r="F150" s="238" t="s">
        <v>679</v>
      </c>
      <c r="G150" s="41"/>
      <c r="H150" s="41"/>
      <c r="I150" s="234"/>
      <c r="J150" s="41"/>
      <c r="K150" s="41"/>
      <c r="L150" s="45"/>
      <c r="M150" s="235"/>
      <c r="N150" s="236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155</v>
      </c>
      <c r="AU150" s="18" t="s">
        <v>85</v>
      </c>
    </row>
    <row r="151" s="14" customFormat="1">
      <c r="A151" s="14"/>
      <c r="B151" s="249"/>
      <c r="C151" s="250"/>
      <c r="D151" s="232" t="s">
        <v>157</v>
      </c>
      <c r="E151" s="251" t="s">
        <v>1</v>
      </c>
      <c r="F151" s="252" t="s">
        <v>672</v>
      </c>
      <c r="G151" s="250"/>
      <c r="H151" s="253">
        <v>1.28</v>
      </c>
      <c r="I151" s="254"/>
      <c r="J151" s="250"/>
      <c r="K151" s="250"/>
      <c r="L151" s="255"/>
      <c r="M151" s="256"/>
      <c r="N151" s="257"/>
      <c r="O151" s="257"/>
      <c r="P151" s="257"/>
      <c r="Q151" s="257"/>
      <c r="R151" s="257"/>
      <c r="S151" s="257"/>
      <c r="T151" s="258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9" t="s">
        <v>157</v>
      </c>
      <c r="AU151" s="259" t="s">
        <v>85</v>
      </c>
      <c r="AV151" s="14" t="s">
        <v>85</v>
      </c>
      <c r="AW151" s="14" t="s">
        <v>32</v>
      </c>
      <c r="AX151" s="14" t="s">
        <v>75</v>
      </c>
      <c r="AY151" s="259" t="s">
        <v>144</v>
      </c>
    </row>
    <row r="152" s="15" customFormat="1">
      <c r="A152" s="15"/>
      <c r="B152" s="264"/>
      <c r="C152" s="265"/>
      <c r="D152" s="232" t="s">
        <v>157</v>
      </c>
      <c r="E152" s="266" t="s">
        <v>1</v>
      </c>
      <c r="F152" s="267" t="s">
        <v>321</v>
      </c>
      <c r="G152" s="265"/>
      <c r="H152" s="268">
        <v>1.28</v>
      </c>
      <c r="I152" s="269"/>
      <c r="J152" s="265"/>
      <c r="K152" s="265"/>
      <c r="L152" s="270"/>
      <c r="M152" s="271"/>
      <c r="N152" s="272"/>
      <c r="O152" s="272"/>
      <c r="P152" s="272"/>
      <c r="Q152" s="272"/>
      <c r="R152" s="272"/>
      <c r="S152" s="272"/>
      <c r="T152" s="273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74" t="s">
        <v>157</v>
      </c>
      <c r="AU152" s="274" t="s">
        <v>85</v>
      </c>
      <c r="AV152" s="15" t="s">
        <v>173</v>
      </c>
      <c r="AW152" s="15" t="s">
        <v>32</v>
      </c>
      <c r="AX152" s="15" t="s">
        <v>83</v>
      </c>
      <c r="AY152" s="274" t="s">
        <v>144</v>
      </c>
    </row>
    <row r="153" s="2" customFormat="1" ht="24.15" customHeight="1">
      <c r="A153" s="39"/>
      <c r="B153" s="40"/>
      <c r="C153" s="219" t="s">
        <v>185</v>
      </c>
      <c r="D153" s="219" t="s">
        <v>147</v>
      </c>
      <c r="E153" s="220" t="s">
        <v>680</v>
      </c>
      <c r="F153" s="221" t="s">
        <v>681</v>
      </c>
      <c r="G153" s="222" t="s">
        <v>282</v>
      </c>
      <c r="H153" s="223">
        <v>1.28</v>
      </c>
      <c r="I153" s="224"/>
      <c r="J153" s="225">
        <f>ROUND(I153*H153,2)</f>
        <v>0</v>
      </c>
      <c r="K153" s="221" t="s">
        <v>151</v>
      </c>
      <c r="L153" s="45"/>
      <c r="M153" s="226" t="s">
        <v>1</v>
      </c>
      <c r="N153" s="227" t="s">
        <v>40</v>
      </c>
      <c r="O153" s="92"/>
      <c r="P153" s="228">
        <f>O153*H153</f>
        <v>0</v>
      </c>
      <c r="Q153" s="228">
        <v>0</v>
      </c>
      <c r="R153" s="228">
        <f>Q153*H153</f>
        <v>0</v>
      </c>
      <c r="S153" s="228">
        <v>0</v>
      </c>
      <c r="T153" s="22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0" t="s">
        <v>173</v>
      </c>
      <c r="AT153" s="230" t="s">
        <v>147</v>
      </c>
      <c r="AU153" s="230" t="s">
        <v>85</v>
      </c>
      <c r="AY153" s="18" t="s">
        <v>144</v>
      </c>
      <c r="BE153" s="231">
        <f>IF(N153="základní",J153,0)</f>
        <v>0</v>
      </c>
      <c r="BF153" s="231">
        <f>IF(N153="snížená",J153,0)</f>
        <v>0</v>
      </c>
      <c r="BG153" s="231">
        <f>IF(N153="zákl. přenesená",J153,0)</f>
        <v>0</v>
      </c>
      <c r="BH153" s="231">
        <f>IF(N153="sníž. přenesená",J153,0)</f>
        <v>0</v>
      </c>
      <c r="BI153" s="231">
        <f>IF(N153="nulová",J153,0)</f>
        <v>0</v>
      </c>
      <c r="BJ153" s="18" t="s">
        <v>83</v>
      </c>
      <c r="BK153" s="231">
        <f>ROUND(I153*H153,2)</f>
        <v>0</v>
      </c>
      <c r="BL153" s="18" t="s">
        <v>173</v>
      </c>
      <c r="BM153" s="230" t="s">
        <v>682</v>
      </c>
    </row>
    <row r="154" s="2" customFormat="1">
      <c r="A154" s="39"/>
      <c r="B154" s="40"/>
      <c r="C154" s="41"/>
      <c r="D154" s="232" t="s">
        <v>154</v>
      </c>
      <c r="E154" s="41"/>
      <c r="F154" s="233" t="s">
        <v>683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154</v>
      </c>
      <c r="AU154" s="18" t="s">
        <v>85</v>
      </c>
    </row>
    <row r="155" s="2" customFormat="1">
      <c r="A155" s="39"/>
      <c r="B155" s="40"/>
      <c r="C155" s="41"/>
      <c r="D155" s="237" t="s">
        <v>155</v>
      </c>
      <c r="E155" s="41"/>
      <c r="F155" s="238" t="s">
        <v>684</v>
      </c>
      <c r="G155" s="41"/>
      <c r="H155" s="41"/>
      <c r="I155" s="234"/>
      <c r="J155" s="41"/>
      <c r="K155" s="41"/>
      <c r="L155" s="45"/>
      <c r="M155" s="235"/>
      <c r="N155" s="236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155</v>
      </c>
      <c r="AU155" s="18" t="s">
        <v>85</v>
      </c>
    </row>
    <row r="156" s="12" customFormat="1" ht="22.8" customHeight="1">
      <c r="A156" s="12"/>
      <c r="B156" s="203"/>
      <c r="C156" s="204"/>
      <c r="D156" s="205" t="s">
        <v>74</v>
      </c>
      <c r="E156" s="217" t="s">
        <v>223</v>
      </c>
      <c r="F156" s="217" t="s">
        <v>602</v>
      </c>
      <c r="G156" s="204"/>
      <c r="H156" s="204"/>
      <c r="I156" s="207"/>
      <c r="J156" s="218">
        <f>BK156</f>
        <v>0</v>
      </c>
      <c r="K156" s="204"/>
      <c r="L156" s="209"/>
      <c r="M156" s="210"/>
      <c r="N156" s="211"/>
      <c r="O156" s="211"/>
      <c r="P156" s="212">
        <f>SUM(P157:P174)</f>
        <v>0</v>
      </c>
      <c r="Q156" s="211"/>
      <c r="R156" s="212">
        <f>SUM(R157:R174)</f>
        <v>0.96707999999999983</v>
      </c>
      <c r="S156" s="211"/>
      <c r="T156" s="213">
        <f>SUM(T157:T174)</f>
        <v>0</v>
      </c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R156" s="214" t="s">
        <v>83</v>
      </c>
      <c r="AT156" s="215" t="s">
        <v>74</v>
      </c>
      <c r="AU156" s="215" t="s">
        <v>83</v>
      </c>
      <c r="AY156" s="214" t="s">
        <v>144</v>
      </c>
      <c r="BK156" s="216">
        <f>SUM(BK157:BK174)</f>
        <v>0</v>
      </c>
    </row>
    <row r="157" s="2" customFormat="1" ht="24.15" customHeight="1">
      <c r="A157" s="39"/>
      <c r="B157" s="40"/>
      <c r="C157" s="219" t="s">
        <v>200</v>
      </c>
      <c r="D157" s="219" t="s">
        <v>147</v>
      </c>
      <c r="E157" s="220" t="s">
        <v>685</v>
      </c>
      <c r="F157" s="221" t="s">
        <v>686</v>
      </c>
      <c r="G157" s="222" t="s">
        <v>217</v>
      </c>
      <c r="H157" s="223">
        <v>12</v>
      </c>
      <c r="I157" s="224"/>
      <c r="J157" s="225">
        <f>ROUND(I157*H157,2)</f>
        <v>0</v>
      </c>
      <c r="K157" s="221" t="s">
        <v>151</v>
      </c>
      <c r="L157" s="45"/>
      <c r="M157" s="226" t="s">
        <v>1</v>
      </c>
      <c r="N157" s="227" t="s">
        <v>40</v>
      </c>
      <c r="O157" s="92"/>
      <c r="P157" s="228">
        <f>O157*H157</f>
        <v>0</v>
      </c>
      <c r="Q157" s="228">
        <v>0.00069999999999999999</v>
      </c>
      <c r="R157" s="228">
        <f>Q157*H157</f>
        <v>0.0083999999999999995</v>
      </c>
      <c r="S157" s="228">
        <v>0</v>
      </c>
      <c r="T157" s="22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0" t="s">
        <v>173</v>
      </c>
      <c r="AT157" s="230" t="s">
        <v>147</v>
      </c>
      <c r="AU157" s="230" t="s">
        <v>85</v>
      </c>
      <c r="AY157" s="18" t="s">
        <v>144</v>
      </c>
      <c r="BE157" s="231">
        <f>IF(N157="základní",J157,0)</f>
        <v>0</v>
      </c>
      <c r="BF157" s="231">
        <f>IF(N157="snížená",J157,0)</f>
        <v>0</v>
      </c>
      <c r="BG157" s="231">
        <f>IF(N157="zákl. přenesená",J157,0)</f>
        <v>0</v>
      </c>
      <c r="BH157" s="231">
        <f>IF(N157="sníž. přenesená",J157,0)</f>
        <v>0</v>
      </c>
      <c r="BI157" s="231">
        <f>IF(N157="nulová",J157,0)</f>
        <v>0</v>
      </c>
      <c r="BJ157" s="18" t="s">
        <v>83</v>
      </c>
      <c r="BK157" s="231">
        <f>ROUND(I157*H157,2)</f>
        <v>0</v>
      </c>
      <c r="BL157" s="18" t="s">
        <v>173</v>
      </c>
      <c r="BM157" s="230" t="s">
        <v>687</v>
      </c>
    </row>
    <row r="158" s="2" customFormat="1">
      <c r="A158" s="39"/>
      <c r="B158" s="40"/>
      <c r="C158" s="41"/>
      <c r="D158" s="232" t="s">
        <v>154</v>
      </c>
      <c r="E158" s="41"/>
      <c r="F158" s="233" t="s">
        <v>688</v>
      </c>
      <c r="G158" s="41"/>
      <c r="H158" s="41"/>
      <c r="I158" s="234"/>
      <c r="J158" s="41"/>
      <c r="K158" s="41"/>
      <c r="L158" s="45"/>
      <c r="M158" s="235"/>
      <c r="N158" s="236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154</v>
      </c>
      <c r="AU158" s="18" t="s">
        <v>85</v>
      </c>
    </row>
    <row r="159" s="2" customFormat="1">
      <c r="A159" s="39"/>
      <c r="B159" s="40"/>
      <c r="C159" s="41"/>
      <c r="D159" s="237" t="s">
        <v>155</v>
      </c>
      <c r="E159" s="41"/>
      <c r="F159" s="238" t="s">
        <v>689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155</v>
      </c>
      <c r="AU159" s="18" t="s">
        <v>85</v>
      </c>
    </row>
    <row r="160" s="14" customFormat="1">
      <c r="A160" s="14"/>
      <c r="B160" s="249"/>
      <c r="C160" s="250"/>
      <c r="D160" s="232" t="s">
        <v>157</v>
      </c>
      <c r="E160" s="251" t="s">
        <v>1</v>
      </c>
      <c r="F160" s="252" t="s">
        <v>690</v>
      </c>
      <c r="G160" s="250"/>
      <c r="H160" s="253">
        <v>12</v>
      </c>
      <c r="I160" s="254"/>
      <c r="J160" s="250"/>
      <c r="K160" s="250"/>
      <c r="L160" s="255"/>
      <c r="M160" s="256"/>
      <c r="N160" s="257"/>
      <c r="O160" s="257"/>
      <c r="P160" s="257"/>
      <c r="Q160" s="257"/>
      <c r="R160" s="257"/>
      <c r="S160" s="257"/>
      <c r="T160" s="258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59" t="s">
        <v>157</v>
      </c>
      <c r="AU160" s="259" t="s">
        <v>85</v>
      </c>
      <c r="AV160" s="14" t="s">
        <v>85</v>
      </c>
      <c r="AW160" s="14" t="s">
        <v>32</v>
      </c>
      <c r="AX160" s="14" t="s">
        <v>83</v>
      </c>
      <c r="AY160" s="259" t="s">
        <v>144</v>
      </c>
    </row>
    <row r="161" s="2" customFormat="1" ht="21.75" customHeight="1">
      <c r="A161" s="39"/>
      <c r="B161" s="40"/>
      <c r="C161" s="286" t="s">
        <v>214</v>
      </c>
      <c r="D161" s="286" t="s">
        <v>417</v>
      </c>
      <c r="E161" s="287" t="s">
        <v>691</v>
      </c>
      <c r="F161" s="288" t="s">
        <v>692</v>
      </c>
      <c r="G161" s="289" t="s">
        <v>217</v>
      </c>
      <c r="H161" s="290">
        <v>20</v>
      </c>
      <c r="I161" s="291"/>
      <c r="J161" s="292">
        <f>ROUND(I161*H161,2)</f>
        <v>0</v>
      </c>
      <c r="K161" s="288" t="s">
        <v>151</v>
      </c>
      <c r="L161" s="293"/>
      <c r="M161" s="294" t="s">
        <v>1</v>
      </c>
      <c r="N161" s="295" t="s">
        <v>40</v>
      </c>
      <c r="O161" s="92"/>
      <c r="P161" s="228">
        <f>O161*H161</f>
        <v>0</v>
      </c>
      <c r="Q161" s="228">
        <v>0.00035</v>
      </c>
      <c r="R161" s="228">
        <f>Q161*H161</f>
        <v>0.0070000000000000001</v>
      </c>
      <c r="S161" s="228">
        <v>0</v>
      </c>
      <c r="T161" s="22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0" t="s">
        <v>214</v>
      </c>
      <c r="AT161" s="230" t="s">
        <v>417</v>
      </c>
      <c r="AU161" s="230" t="s">
        <v>85</v>
      </c>
      <c r="AY161" s="18" t="s">
        <v>144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8" t="s">
        <v>83</v>
      </c>
      <c r="BK161" s="231">
        <f>ROUND(I161*H161,2)</f>
        <v>0</v>
      </c>
      <c r="BL161" s="18" t="s">
        <v>173</v>
      </c>
      <c r="BM161" s="230" t="s">
        <v>693</v>
      </c>
    </row>
    <row r="162" s="2" customFormat="1">
      <c r="A162" s="39"/>
      <c r="B162" s="40"/>
      <c r="C162" s="41"/>
      <c r="D162" s="232" t="s">
        <v>154</v>
      </c>
      <c r="E162" s="41"/>
      <c r="F162" s="233" t="s">
        <v>692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154</v>
      </c>
      <c r="AU162" s="18" t="s">
        <v>85</v>
      </c>
    </row>
    <row r="163" s="14" customFormat="1">
      <c r="A163" s="14"/>
      <c r="B163" s="249"/>
      <c r="C163" s="250"/>
      <c r="D163" s="232" t="s">
        <v>157</v>
      </c>
      <c r="E163" s="251" t="s">
        <v>1</v>
      </c>
      <c r="F163" s="252" t="s">
        <v>694</v>
      </c>
      <c r="G163" s="250"/>
      <c r="H163" s="253">
        <v>20</v>
      </c>
      <c r="I163" s="254"/>
      <c r="J163" s="250"/>
      <c r="K163" s="250"/>
      <c r="L163" s="255"/>
      <c r="M163" s="256"/>
      <c r="N163" s="257"/>
      <c r="O163" s="257"/>
      <c r="P163" s="257"/>
      <c r="Q163" s="257"/>
      <c r="R163" s="257"/>
      <c r="S163" s="257"/>
      <c r="T163" s="258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9" t="s">
        <v>157</v>
      </c>
      <c r="AU163" s="259" t="s">
        <v>85</v>
      </c>
      <c r="AV163" s="14" t="s">
        <v>85</v>
      </c>
      <c r="AW163" s="14" t="s">
        <v>32</v>
      </c>
      <c r="AX163" s="14" t="s">
        <v>83</v>
      </c>
      <c r="AY163" s="259" t="s">
        <v>144</v>
      </c>
    </row>
    <row r="164" s="2" customFormat="1" ht="24.15" customHeight="1">
      <c r="A164" s="39"/>
      <c r="B164" s="40"/>
      <c r="C164" s="286" t="s">
        <v>223</v>
      </c>
      <c r="D164" s="286" t="s">
        <v>417</v>
      </c>
      <c r="E164" s="287" t="s">
        <v>695</v>
      </c>
      <c r="F164" s="288" t="s">
        <v>696</v>
      </c>
      <c r="G164" s="289" t="s">
        <v>217</v>
      </c>
      <c r="H164" s="290">
        <v>8</v>
      </c>
      <c r="I164" s="291"/>
      <c r="J164" s="292">
        <f>ROUND(I164*H164,2)</f>
        <v>0</v>
      </c>
      <c r="K164" s="288" t="s">
        <v>151</v>
      </c>
      <c r="L164" s="293"/>
      <c r="M164" s="294" t="s">
        <v>1</v>
      </c>
      <c r="N164" s="295" t="s">
        <v>40</v>
      </c>
      <c r="O164" s="92"/>
      <c r="P164" s="228">
        <f>O164*H164</f>
        <v>0</v>
      </c>
      <c r="Q164" s="228">
        <v>0.0025000000000000001</v>
      </c>
      <c r="R164" s="228">
        <f>Q164*H164</f>
        <v>0.02</v>
      </c>
      <c r="S164" s="228">
        <v>0</v>
      </c>
      <c r="T164" s="22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0" t="s">
        <v>214</v>
      </c>
      <c r="AT164" s="230" t="s">
        <v>417</v>
      </c>
      <c r="AU164" s="230" t="s">
        <v>85</v>
      </c>
      <c r="AY164" s="18" t="s">
        <v>144</v>
      </c>
      <c r="BE164" s="231">
        <f>IF(N164="základní",J164,0)</f>
        <v>0</v>
      </c>
      <c r="BF164" s="231">
        <f>IF(N164="snížená",J164,0)</f>
        <v>0</v>
      </c>
      <c r="BG164" s="231">
        <f>IF(N164="zákl. přenesená",J164,0)</f>
        <v>0</v>
      </c>
      <c r="BH164" s="231">
        <f>IF(N164="sníž. přenesená",J164,0)</f>
        <v>0</v>
      </c>
      <c r="BI164" s="231">
        <f>IF(N164="nulová",J164,0)</f>
        <v>0</v>
      </c>
      <c r="BJ164" s="18" t="s">
        <v>83</v>
      </c>
      <c r="BK164" s="231">
        <f>ROUND(I164*H164,2)</f>
        <v>0</v>
      </c>
      <c r="BL164" s="18" t="s">
        <v>173</v>
      </c>
      <c r="BM164" s="230" t="s">
        <v>697</v>
      </c>
    </row>
    <row r="165" s="2" customFormat="1">
      <c r="A165" s="39"/>
      <c r="B165" s="40"/>
      <c r="C165" s="41"/>
      <c r="D165" s="232" t="s">
        <v>154</v>
      </c>
      <c r="E165" s="41"/>
      <c r="F165" s="233" t="s">
        <v>696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154</v>
      </c>
      <c r="AU165" s="18" t="s">
        <v>85</v>
      </c>
    </row>
    <row r="166" s="2" customFormat="1" ht="16.5" customHeight="1">
      <c r="A166" s="39"/>
      <c r="B166" s="40"/>
      <c r="C166" s="286" t="s">
        <v>230</v>
      </c>
      <c r="D166" s="286" t="s">
        <v>417</v>
      </c>
      <c r="E166" s="287" t="s">
        <v>698</v>
      </c>
      <c r="F166" s="288" t="s">
        <v>699</v>
      </c>
      <c r="G166" s="289" t="s">
        <v>217</v>
      </c>
      <c r="H166" s="290">
        <v>4</v>
      </c>
      <c r="I166" s="291"/>
      <c r="J166" s="292">
        <f>ROUND(I166*H166,2)</f>
        <v>0</v>
      </c>
      <c r="K166" s="288" t="s">
        <v>151</v>
      </c>
      <c r="L166" s="293"/>
      <c r="M166" s="294" t="s">
        <v>1</v>
      </c>
      <c r="N166" s="295" t="s">
        <v>40</v>
      </c>
      <c r="O166" s="92"/>
      <c r="P166" s="228">
        <f>O166*H166</f>
        <v>0</v>
      </c>
      <c r="Q166" s="228">
        <v>0.0016999999999999999</v>
      </c>
      <c r="R166" s="228">
        <f>Q166*H166</f>
        <v>0.0067999999999999996</v>
      </c>
      <c r="S166" s="228">
        <v>0</v>
      </c>
      <c r="T166" s="22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0" t="s">
        <v>214</v>
      </c>
      <c r="AT166" s="230" t="s">
        <v>417</v>
      </c>
      <c r="AU166" s="230" t="s">
        <v>85</v>
      </c>
      <c r="AY166" s="18" t="s">
        <v>144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8" t="s">
        <v>83</v>
      </c>
      <c r="BK166" s="231">
        <f>ROUND(I166*H166,2)</f>
        <v>0</v>
      </c>
      <c r="BL166" s="18" t="s">
        <v>173</v>
      </c>
      <c r="BM166" s="230" t="s">
        <v>700</v>
      </c>
    </row>
    <row r="167" s="2" customFormat="1">
      <c r="A167" s="39"/>
      <c r="B167" s="40"/>
      <c r="C167" s="41"/>
      <c r="D167" s="232" t="s">
        <v>154</v>
      </c>
      <c r="E167" s="41"/>
      <c r="F167" s="233" t="s">
        <v>699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154</v>
      </c>
      <c r="AU167" s="18" t="s">
        <v>85</v>
      </c>
    </row>
    <row r="168" s="2" customFormat="1" ht="24.15" customHeight="1">
      <c r="A168" s="39"/>
      <c r="B168" s="40"/>
      <c r="C168" s="219" t="s">
        <v>239</v>
      </c>
      <c r="D168" s="219" t="s">
        <v>147</v>
      </c>
      <c r="E168" s="220" t="s">
        <v>701</v>
      </c>
      <c r="F168" s="221" t="s">
        <v>702</v>
      </c>
      <c r="G168" s="222" t="s">
        <v>217</v>
      </c>
      <c r="H168" s="223">
        <v>8</v>
      </c>
      <c r="I168" s="224"/>
      <c r="J168" s="225">
        <f>ROUND(I168*H168,2)</f>
        <v>0</v>
      </c>
      <c r="K168" s="221" t="s">
        <v>151</v>
      </c>
      <c r="L168" s="45"/>
      <c r="M168" s="226" t="s">
        <v>1</v>
      </c>
      <c r="N168" s="227" t="s">
        <v>40</v>
      </c>
      <c r="O168" s="92"/>
      <c r="P168" s="228">
        <f>O168*H168</f>
        <v>0</v>
      </c>
      <c r="Q168" s="228">
        <v>0.10940999999999999</v>
      </c>
      <c r="R168" s="228">
        <f>Q168*H168</f>
        <v>0.87527999999999995</v>
      </c>
      <c r="S168" s="228">
        <v>0</v>
      </c>
      <c r="T168" s="22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173</v>
      </c>
      <c r="AT168" s="230" t="s">
        <v>147</v>
      </c>
      <c r="AU168" s="230" t="s">
        <v>85</v>
      </c>
      <c r="AY168" s="18" t="s">
        <v>144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83</v>
      </c>
      <c r="BK168" s="231">
        <f>ROUND(I168*H168,2)</f>
        <v>0</v>
      </c>
      <c r="BL168" s="18" t="s">
        <v>173</v>
      </c>
      <c r="BM168" s="230" t="s">
        <v>703</v>
      </c>
    </row>
    <row r="169" s="2" customFormat="1">
      <c r="A169" s="39"/>
      <c r="B169" s="40"/>
      <c r="C169" s="41"/>
      <c r="D169" s="232" t="s">
        <v>154</v>
      </c>
      <c r="E169" s="41"/>
      <c r="F169" s="233" t="s">
        <v>704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154</v>
      </c>
      <c r="AU169" s="18" t="s">
        <v>85</v>
      </c>
    </row>
    <row r="170" s="2" customFormat="1">
      <c r="A170" s="39"/>
      <c r="B170" s="40"/>
      <c r="C170" s="41"/>
      <c r="D170" s="237" t="s">
        <v>155</v>
      </c>
      <c r="E170" s="41"/>
      <c r="F170" s="238" t="s">
        <v>705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155</v>
      </c>
      <c r="AU170" s="18" t="s">
        <v>85</v>
      </c>
    </row>
    <row r="171" s="2" customFormat="1" ht="21.75" customHeight="1">
      <c r="A171" s="39"/>
      <c r="B171" s="40"/>
      <c r="C171" s="286" t="s">
        <v>251</v>
      </c>
      <c r="D171" s="286" t="s">
        <v>417</v>
      </c>
      <c r="E171" s="287" t="s">
        <v>706</v>
      </c>
      <c r="F171" s="288" t="s">
        <v>707</v>
      </c>
      <c r="G171" s="289" t="s">
        <v>217</v>
      </c>
      <c r="H171" s="290">
        <v>8</v>
      </c>
      <c r="I171" s="291"/>
      <c r="J171" s="292">
        <f>ROUND(I171*H171,2)</f>
        <v>0</v>
      </c>
      <c r="K171" s="288" t="s">
        <v>151</v>
      </c>
      <c r="L171" s="293"/>
      <c r="M171" s="294" t="s">
        <v>1</v>
      </c>
      <c r="N171" s="295" t="s">
        <v>40</v>
      </c>
      <c r="O171" s="92"/>
      <c r="P171" s="228">
        <f>O171*H171</f>
        <v>0</v>
      </c>
      <c r="Q171" s="228">
        <v>0.0061000000000000004</v>
      </c>
      <c r="R171" s="228">
        <f>Q171*H171</f>
        <v>0.048800000000000003</v>
      </c>
      <c r="S171" s="228">
        <v>0</v>
      </c>
      <c r="T171" s="229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30" t="s">
        <v>214</v>
      </c>
      <c r="AT171" s="230" t="s">
        <v>417</v>
      </c>
      <c r="AU171" s="230" t="s">
        <v>85</v>
      </c>
      <c r="AY171" s="18" t="s">
        <v>144</v>
      </c>
      <c r="BE171" s="231">
        <f>IF(N171="základní",J171,0)</f>
        <v>0</v>
      </c>
      <c r="BF171" s="231">
        <f>IF(N171="snížená",J171,0)</f>
        <v>0</v>
      </c>
      <c r="BG171" s="231">
        <f>IF(N171="zákl. přenesená",J171,0)</f>
        <v>0</v>
      </c>
      <c r="BH171" s="231">
        <f>IF(N171="sníž. přenesená",J171,0)</f>
        <v>0</v>
      </c>
      <c r="BI171" s="231">
        <f>IF(N171="nulová",J171,0)</f>
        <v>0</v>
      </c>
      <c r="BJ171" s="18" t="s">
        <v>83</v>
      </c>
      <c r="BK171" s="231">
        <f>ROUND(I171*H171,2)</f>
        <v>0</v>
      </c>
      <c r="BL171" s="18" t="s">
        <v>173</v>
      </c>
      <c r="BM171" s="230" t="s">
        <v>708</v>
      </c>
    </row>
    <row r="172" s="2" customFormat="1">
      <c r="A172" s="39"/>
      <c r="B172" s="40"/>
      <c r="C172" s="41"/>
      <c r="D172" s="232" t="s">
        <v>154</v>
      </c>
      <c r="E172" s="41"/>
      <c r="F172" s="233" t="s">
        <v>707</v>
      </c>
      <c r="G172" s="41"/>
      <c r="H172" s="41"/>
      <c r="I172" s="234"/>
      <c r="J172" s="41"/>
      <c r="K172" s="41"/>
      <c r="L172" s="45"/>
      <c r="M172" s="235"/>
      <c r="N172" s="236"/>
      <c r="O172" s="92"/>
      <c r="P172" s="92"/>
      <c r="Q172" s="92"/>
      <c r="R172" s="92"/>
      <c r="S172" s="92"/>
      <c r="T172" s="93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154</v>
      </c>
      <c r="AU172" s="18" t="s">
        <v>85</v>
      </c>
    </row>
    <row r="173" s="2" customFormat="1" ht="16.5" customHeight="1">
      <c r="A173" s="39"/>
      <c r="B173" s="40"/>
      <c r="C173" s="286" t="s">
        <v>258</v>
      </c>
      <c r="D173" s="286" t="s">
        <v>417</v>
      </c>
      <c r="E173" s="287" t="s">
        <v>709</v>
      </c>
      <c r="F173" s="288" t="s">
        <v>710</v>
      </c>
      <c r="G173" s="289" t="s">
        <v>217</v>
      </c>
      <c r="H173" s="290">
        <v>8</v>
      </c>
      <c r="I173" s="291"/>
      <c r="J173" s="292">
        <f>ROUND(I173*H173,2)</f>
        <v>0</v>
      </c>
      <c r="K173" s="288" t="s">
        <v>151</v>
      </c>
      <c r="L173" s="293"/>
      <c r="M173" s="294" t="s">
        <v>1</v>
      </c>
      <c r="N173" s="295" t="s">
        <v>40</v>
      </c>
      <c r="O173" s="92"/>
      <c r="P173" s="228">
        <f>O173*H173</f>
        <v>0</v>
      </c>
      <c r="Q173" s="228">
        <v>0.00010000000000000001</v>
      </c>
      <c r="R173" s="228">
        <f>Q173*H173</f>
        <v>0.00080000000000000004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214</v>
      </c>
      <c r="AT173" s="230" t="s">
        <v>417</v>
      </c>
      <c r="AU173" s="230" t="s">
        <v>85</v>
      </c>
      <c r="AY173" s="18" t="s">
        <v>144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83</v>
      </c>
      <c r="BK173" s="231">
        <f>ROUND(I173*H173,2)</f>
        <v>0</v>
      </c>
      <c r="BL173" s="18" t="s">
        <v>173</v>
      </c>
      <c r="BM173" s="230" t="s">
        <v>711</v>
      </c>
    </row>
    <row r="174" s="2" customFormat="1">
      <c r="A174" s="39"/>
      <c r="B174" s="40"/>
      <c r="C174" s="41"/>
      <c r="D174" s="232" t="s">
        <v>154</v>
      </c>
      <c r="E174" s="41"/>
      <c r="F174" s="233" t="s">
        <v>710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154</v>
      </c>
      <c r="AU174" s="18" t="s">
        <v>85</v>
      </c>
    </row>
    <row r="175" s="12" customFormat="1" ht="22.8" customHeight="1">
      <c r="A175" s="12"/>
      <c r="B175" s="203"/>
      <c r="C175" s="204"/>
      <c r="D175" s="205" t="s">
        <v>74</v>
      </c>
      <c r="E175" s="217" t="s">
        <v>650</v>
      </c>
      <c r="F175" s="217" t="s">
        <v>651</v>
      </c>
      <c r="G175" s="204"/>
      <c r="H175" s="204"/>
      <c r="I175" s="207"/>
      <c r="J175" s="218">
        <f>BK175</f>
        <v>0</v>
      </c>
      <c r="K175" s="204"/>
      <c r="L175" s="209"/>
      <c r="M175" s="210"/>
      <c r="N175" s="211"/>
      <c r="O175" s="211"/>
      <c r="P175" s="212">
        <f>SUM(P176:P181)</f>
        <v>0</v>
      </c>
      <c r="Q175" s="211"/>
      <c r="R175" s="212">
        <f>SUM(R176:R181)</f>
        <v>0</v>
      </c>
      <c r="S175" s="211"/>
      <c r="T175" s="213">
        <f>SUM(T176:T181)</f>
        <v>0</v>
      </c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R175" s="214" t="s">
        <v>83</v>
      </c>
      <c r="AT175" s="215" t="s">
        <v>74</v>
      </c>
      <c r="AU175" s="215" t="s">
        <v>83</v>
      </c>
      <c r="AY175" s="214" t="s">
        <v>144</v>
      </c>
      <c r="BK175" s="216">
        <f>SUM(BK176:BK181)</f>
        <v>0</v>
      </c>
    </row>
    <row r="176" s="2" customFormat="1" ht="33" customHeight="1">
      <c r="A176" s="39"/>
      <c r="B176" s="40"/>
      <c r="C176" s="219" t="s">
        <v>267</v>
      </c>
      <c r="D176" s="219" t="s">
        <v>147</v>
      </c>
      <c r="E176" s="220" t="s">
        <v>653</v>
      </c>
      <c r="F176" s="221" t="s">
        <v>654</v>
      </c>
      <c r="G176" s="222" t="s">
        <v>399</v>
      </c>
      <c r="H176" s="223">
        <v>0.96699999999999997</v>
      </c>
      <c r="I176" s="224"/>
      <c r="J176" s="225">
        <f>ROUND(I176*H176,2)</f>
        <v>0</v>
      </c>
      <c r="K176" s="221" t="s">
        <v>151</v>
      </c>
      <c r="L176" s="45"/>
      <c r="M176" s="226" t="s">
        <v>1</v>
      </c>
      <c r="N176" s="227" t="s">
        <v>40</v>
      </c>
      <c r="O176" s="92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0" t="s">
        <v>173</v>
      </c>
      <c r="AT176" s="230" t="s">
        <v>147</v>
      </c>
      <c r="AU176" s="230" t="s">
        <v>85</v>
      </c>
      <c r="AY176" s="18" t="s">
        <v>144</v>
      </c>
      <c r="BE176" s="231">
        <f>IF(N176="základní",J176,0)</f>
        <v>0</v>
      </c>
      <c r="BF176" s="231">
        <f>IF(N176="snížená",J176,0)</f>
        <v>0</v>
      </c>
      <c r="BG176" s="231">
        <f>IF(N176="zákl. přenesená",J176,0)</f>
        <v>0</v>
      </c>
      <c r="BH176" s="231">
        <f>IF(N176="sníž. přenesená",J176,0)</f>
        <v>0</v>
      </c>
      <c r="BI176" s="231">
        <f>IF(N176="nulová",J176,0)</f>
        <v>0</v>
      </c>
      <c r="BJ176" s="18" t="s">
        <v>83</v>
      </c>
      <c r="BK176" s="231">
        <f>ROUND(I176*H176,2)</f>
        <v>0</v>
      </c>
      <c r="BL176" s="18" t="s">
        <v>173</v>
      </c>
      <c r="BM176" s="230" t="s">
        <v>655</v>
      </c>
    </row>
    <row r="177" s="2" customFormat="1">
      <c r="A177" s="39"/>
      <c r="B177" s="40"/>
      <c r="C177" s="41"/>
      <c r="D177" s="232" t="s">
        <v>154</v>
      </c>
      <c r="E177" s="41"/>
      <c r="F177" s="233" t="s">
        <v>656</v>
      </c>
      <c r="G177" s="41"/>
      <c r="H177" s="41"/>
      <c r="I177" s="234"/>
      <c r="J177" s="41"/>
      <c r="K177" s="41"/>
      <c r="L177" s="45"/>
      <c r="M177" s="235"/>
      <c r="N177" s="236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154</v>
      </c>
      <c r="AU177" s="18" t="s">
        <v>85</v>
      </c>
    </row>
    <row r="178" s="2" customFormat="1">
      <c r="A178" s="39"/>
      <c r="B178" s="40"/>
      <c r="C178" s="41"/>
      <c r="D178" s="237" t="s">
        <v>155</v>
      </c>
      <c r="E178" s="41"/>
      <c r="F178" s="238" t="s">
        <v>657</v>
      </c>
      <c r="G178" s="41"/>
      <c r="H178" s="41"/>
      <c r="I178" s="234"/>
      <c r="J178" s="41"/>
      <c r="K178" s="41"/>
      <c r="L178" s="45"/>
      <c r="M178" s="235"/>
      <c r="N178" s="236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155</v>
      </c>
      <c r="AU178" s="18" t="s">
        <v>85</v>
      </c>
    </row>
    <row r="179" s="2" customFormat="1" ht="33" customHeight="1">
      <c r="A179" s="39"/>
      <c r="B179" s="40"/>
      <c r="C179" s="219" t="s">
        <v>8</v>
      </c>
      <c r="D179" s="219" t="s">
        <v>147</v>
      </c>
      <c r="E179" s="220" t="s">
        <v>659</v>
      </c>
      <c r="F179" s="221" t="s">
        <v>660</v>
      </c>
      <c r="G179" s="222" t="s">
        <v>399</v>
      </c>
      <c r="H179" s="223">
        <v>0.96699999999999997</v>
      </c>
      <c r="I179" s="224"/>
      <c r="J179" s="225">
        <f>ROUND(I179*H179,2)</f>
        <v>0</v>
      </c>
      <c r="K179" s="221" t="s">
        <v>151</v>
      </c>
      <c r="L179" s="45"/>
      <c r="M179" s="226" t="s">
        <v>1</v>
      </c>
      <c r="N179" s="227" t="s">
        <v>40</v>
      </c>
      <c r="O179" s="92"/>
      <c r="P179" s="228">
        <f>O179*H179</f>
        <v>0</v>
      </c>
      <c r="Q179" s="228">
        <v>0</v>
      </c>
      <c r="R179" s="228">
        <f>Q179*H179</f>
        <v>0</v>
      </c>
      <c r="S179" s="228">
        <v>0</v>
      </c>
      <c r="T179" s="22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0" t="s">
        <v>173</v>
      </c>
      <c r="AT179" s="230" t="s">
        <v>147</v>
      </c>
      <c r="AU179" s="230" t="s">
        <v>85</v>
      </c>
      <c r="AY179" s="18" t="s">
        <v>144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8" t="s">
        <v>83</v>
      </c>
      <c r="BK179" s="231">
        <f>ROUND(I179*H179,2)</f>
        <v>0</v>
      </c>
      <c r="BL179" s="18" t="s">
        <v>173</v>
      </c>
      <c r="BM179" s="230" t="s">
        <v>661</v>
      </c>
    </row>
    <row r="180" s="2" customFormat="1">
      <c r="A180" s="39"/>
      <c r="B180" s="40"/>
      <c r="C180" s="41"/>
      <c r="D180" s="232" t="s">
        <v>154</v>
      </c>
      <c r="E180" s="41"/>
      <c r="F180" s="233" t="s">
        <v>662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154</v>
      </c>
      <c r="AU180" s="18" t="s">
        <v>85</v>
      </c>
    </row>
    <row r="181" s="2" customFormat="1">
      <c r="A181" s="39"/>
      <c r="B181" s="40"/>
      <c r="C181" s="41"/>
      <c r="D181" s="237" t="s">
        <v>155</v>
      </c>
      <c r="E181" s="41"/>
      <c r="F181" s="238" t="s">
        <v>663</v>
      </c>
      <c r="G181" s="41"/>
      <c r="H181" s="41"/>
      <c r="I181" s="234"/>
      <c r="J181" s="41"/>
      <c r="K181" s="41"/>
      <c r="L181" s="45"/>
      <c r="M181" s="296"/>
      <c r="N181" s="297"/>
      <c r="O181" s="298"/>
      <c r="P181" s="298"/>
      <c r="Q181" s="298"/>
      <c r="R181" s="298"/>
      <c r="S181" s="298"/>
      <c r="T181" s="29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155</v>
      </c>
      <c r="AU181" s="18" t="s">
        <v>85</v>
      </c>
    </row>
    <row r="182" s="2" customFormat="1" ht="6.96" customHeight="1">
      <c r="A182" s="39"/>
      <c r="B182" s="67"/>
      <c r="C182" s="68"/>
      <c r="D182" s="68"/>
      <c r="E182" s="68"/>
      <c r="F182" s="68"/>
      <c r="G182" s="68"/>
      <c r="H182" s="68"/>
      <c r="I182" s="68"/>
      <c r="J182" s="68"/>
      <c r="K182" s="68"/>
      <c r="L182" s="45"/>
      <c r="M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</row>
  </sheetData>
  <sheetProtection sheet="1" autoFilter="0" formatColumns="0" formatRows="0" objects="1" scenarios="1" spinCount="100000" saltValue="AyumBmtjdIUnplF3aer7QzBJ/m27QNfJuk1wM/rk8FbjuzW79m5Z4TTbc62rIrYpDmvDdn91YhSbrdTUBO/6yg==" hashValue="IMlffs0aEhNXqeiYz1J7/O0rO5PvlssU3dpOupqhC7CeFi7Du20uhVDcE9Cm5L++4+KyR4hBpNVrYfkDSmpZDw==" algorithmName="SHA-512" password="CC35"/>
  <autoFilter ref="C120:K181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hyperlinks>
    <hyperlink ref="F126" r:id="rId1" display="https://podminky.urs.cz/item/CS_URS_2023_01/131252502"/>
    <hyperlink ref="F131" r:id="rId2" display="https://podminky.urs.cz/item/CS_URS_2023_01/162751117"/>
    <hyperlink ref="F136" r:id="rId3" display="https://podminky.urs.cz/item/CS_URS_2023_01/162751119"/>
    <hyperlink ref="F143" r:id="rId4" display="https://podminky.urs.cz/item/CS_URS_2023_01/171201231"/>
    <hyperlink ref="F150" r:id="rId5" display="https://podminky.urs.cz/item/CS_URS_2023_01/275311128"/>
    <hyperlink ref="F155" r:id="rId6" display="https://podminky.urs.cz/item/CS_URS_2023_01/275311191"/>
    <hyperlink ref="F159" r:id="rId7" display="https://podminky.urs.cz/item/CS_URS_2023_01/914111111"/>
    <hyperlink ref="F170" r:id="rId8" display="https://podminky.urs.cz/item/CS_URS_2023_01/914511111"/>
    <hyperlink ref="F178" r:id="rId9" display="https://podminky.urs.cz/item/CS_URS_2023_01/998225111"/>
    <hyperlink ref="F181" r:id="rId10" display="https://podminky.urs.cz/item/CS_URS_2023_01/99822519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97</v>
      </c>
      <c r="AZ2" s="263" t="s">
        <v>712</v>
      </c>
      <c r="BA2" s="263" t="s">
        <v>1</v>
      </c>
      <c r="BB2" s="263" t="s">
        <v>282</v>
      </c>
      <c r="BC2" s="263" t="s">
        <v>713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714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ROUND(J119,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ROUND((SUM(BE119:BE162)),  2)</f>
        <v>0</v>
      </c>
      <c r="G33" s="39"/>
      <c r="H33" s="39"/>
      <c r="I33" s="156">
        <v>0.20999999999999999</v>
      </c>
      <c r="J33" s="155">
        <f>ROUND(((SUM(BE119:BE162))*I33),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ROUND((SUM(BF119:BF162)),  2)</f>
        <v>0</v>
      </c>
      <c r="G34" s="39"/>
      <c r="H34" s="39"/>
      <c r="I34" s="156">
        <v>0.14999999999999999</v>
      </c>
      <c r="J34" s="155">
        <f>ROUND(((SUM(BF119:BF162))*I34),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ROUND((SUM(BG119:BG162)),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ROUND((SUM(BH119:BH162)),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ROUND((SUM(BI119:BI162)),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IO-100.1b - Cyklostezka - úsek s vyloučeným provozem motorových vozidel - výměna podloží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J119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J120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J121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302</v>
      </c>
      <c r="E99" s="189"/>
      <c r="F99" s="189"/>
      <c r="G99" s="189"/>
      <c r="H99" s="189"/>
      <c r="I99" s="189"/>
      <c r="J99" s="190">
        <f>J158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2" customFormat="1" ht="21.84" customHeight="1">
      <c r="A100" s="39"/>
      <c r="B100" s="40"/>
      <c r="C100" s="41"/>
      <c r="D100" s="41"/>
      <c r="E100" s="41"/>
      <c r="F100" s="41"/>
      <c r="G100" s="41"/>
      <c r="H100" s="41"/>
      <c r="I100" s="41"/>
      <c r="J100" s="41"/>
      <c r="K100" s="41"/>
      <c r="L100" s="64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</row>
    <row r="101" s="2" customFormat="1" ht="6.96" customHeight="1">
      <c r="A101" s="39"/>
      <c r="B101" s="67"/>
      <c r="C101" s="68"/>
      <c r="D101" s="68"/>
      <c r="E101" s="68"/>
      <c r="F101" s="68"/>
      <c r="G101" s="68"/>
      <c r="H101" s="68"/>
      <c r="I101" s="68"/>
      <c r="J101" s="68"/>
      <c r="K101" s="68"/>
      <c r="L101" s="64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</row>
    <row r="105" s="2" customFormat="1" ht="6.96" customHeight="1">
      <c r="A105" s="39"/>
      <c r="B105" s="69"/>
      <c r="C105" s="70"/>
      <c r="D105" s="70"/>
      <c r="E105" s="70"/>
      <c r="F105" s="70"/>
      <c r="G105" s="70"/>
      <c r="H105" s="70"/>
      <c r="I105" s="70"/>
      <c r="J105" s="70"/>
      <c r="K105" s="70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6" s="2" customFormat="1" ht="24.96" customHeight="1">
      <c r="A106" s="39"/>
      <c r="B106" s="40"/>
      <c r="C106" s="24" t="s">
        <v>128</v>
      </c>
      <c r="D106" s="41"/>
      <c r="E106" s="41"/>
      <c r="F106" s="41"/>
      <c r="G106" s="41"/>
      <c r="H106" s="41"/>
      <c r="I106" s="41"/>
      <c r="J106" s="41"/>
      <c r="K106" s="41"/>
      <c r="L106" s="64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</row>
    <row r="107" s="2" customFormat="1" ht="6.96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12" customHeight="1">
      <c r="A108" s="39"/>
      <c r="B108" s="40"/>
      <c r="C108" s="33" t="s">
        <v>16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16.5" customHeight="1">
      <c r="A109" s="39"/>
      <c r="B109" s="40"/>
      <c r="C109" s="41"/>
      <c r="D109" s="41"/>
      <c r="E109" s="175" t="str">
        <f>E7</f>
        <v>Tovačov – Ivaň, výstavba cyklostezky</v>
      </c>
      <c r="F109" s="33"/>
      <c r="G109" s="33"/>
      <c r="H109" s="33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114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30" customHeight="1">
      <c r="A111" s="39"/>
      <c r="B111" s="40"/>
      <c r="C111" s="41"/>
      <c r="D111" s="41"/>
      <c r="E111" s="77" t="str">
        <f>E9</f>
        <v>IO-100.1b - Cyklostezka - úsek s vyloučeným provozem motorových vozidel - výměna podloží</v>
      </c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6.96" customHeight="1">
      <c r="A112" s="39"/>
      <c r="B112" s="40"/>
      <c r="C112" s="41"/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2" customHeight="1">
      <c r="A113" s="39"/>
      <c r="B113" s="40"/>
      <c r="C113" s="33" t="s">
        <v>20</v>
      </c>
      <c r="D113" s="41"/>
      <c r="E113" s="41"/>
      <c r="F113" s="28" t="str">
        <f>F12</f>
        <v xml:space="preserve"> </v>
      </c>
      <c r="G113" s="41"/>
      <c r="H113" s="41"/>
      <c r="I113" s="33" t="s">
        <v>22</v>
      </c>
      <c r="J113" s="80" t="str">
        <f>IF(J12="","",J12)</f>
        <v>20. 3. 2023</v>
      </c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5.15" customHeight="1">
      <c r="A115" s="39"/>
      <c r="B115" s="40"/>
      <c r="C115" s="33" t="s">
        <v>24</v>
      </c>
      <c r="D115" s="41"/>
      <c r="E115" s="41"/>
      <c r="F115" s="28" t="str">
        <f>E15</f>
        <v>Město Tovačov</v>
      </c>
      <c r="G115" s="41"/>
      <c r="H115" s="41"/>
      <c r="I115" s="33" t="s">
        <v>30</v>
      </c>
      <c r="J115" s="37" t="str">
        <f>E21</f>
        <v>Ing. Lukáš Barteček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5.15" customHeight="1">
      <c r="A116" s="39"/>
      <c r="B116" s="40"/>
      <c r="C116" s="33" t="s">
        <v>28</v>
      </c>
      <c r="D116" s="41"/>
      <c r="E116" s="41"/>
      <c r="F116" s="28" t="str">
        <f>IF(E18="","",E18)</f>
        <v>Vyplň údaj</v>
      </c>
      <c r="G116" s="41"/>
      <c r="H116" s="41"/>
      <c r="I116" s="33" t="s">
        <v>33</v>
      </c>
      <c r="J116" s="37" t="str">
        <f>E24</f>
        <v xml:space="preserve"> </v>
      </c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0.32" customHeight="1">
      <c r="A117" s="39"/>
      <c r="B117" s="40"/>
      <c r="C117" s="41"/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11" customFormat="1" ht="29.28" customHeight="1">
      <c r="A118" s="192"/>
      <c r="B118" s="193"/>
      <c r="C118" s="194" t="s">
        <v>129</v>
      </c>
      <c r="D118" s="195" t="s">
        <v>60</v>
      </c>
      <c r="E118" s="195" t="s">
        <v>56</v>
      </c>
      <c r="F118" s="195" t="s">
        <v>57</v>
      </c>
      <c r="G118" s="195" t="s">
        <v>130</v>
      </c>
      <c r="H118" s="195" t="s">
        <v>131</v>
      </c>
      <c r="I118" s="195" t="s">
        <v>132</v>
      </c>
      <c r="J118" s="195" t="s">
        <v>118</v>
      </c>
      <c r="K118" s="196" t="s">
        <v>133</v>
      </c>
      <c r="L118" s="197"/>
      <c r="M118" s="101" t="s">
        <v>1</v>
      </c>
      <c r="N118" s="102" t="s">
        <v>39</v>
      </c>
      <c r="O118" s="102" t="s">
        <v>134</v>
      </c>
      <c r="P118" s="102" t="s">
        <v>135</v>
      </c>
      <c r="Q118" s="102" t="s">
        <v>136</v>
      </c>
      <c r="R118" s="102" t="s">
        <v>137</v>
      </c>
      <c r="S118" s="102" t="s">
        <v>138</v>
      </c>
      <c r="T118" s="103" t="s">
        <v>139</v>
      </c>
      <c r="U118" s="192"/>
      <c r="V118" s="192"/>
      <c r="W118" s="192"/>
      <c r="X118" s="192"/>
      <c r="Y118" s="192"/>
      <c r="Z118" s="192"/>
      <c r="AA118" s="192"/>
      <c r="AB118" s="192"/>
      <c r="AC118" s="192"/>
      <c r="AD118" s="192"/>
      <c r="AE118" s="192"/>
    </row>
    <row r="119" s="2" customFormat="1" ht="22.8" customHeight="1">
      <c r="A119" s="39"/>
      <c r="B119" s="40"/>
      <c r="C119" s="108" t="s">
        <v>140</v>
      </c>
      <c r="D119" s="41"/>
      <c r="E119" s="41"/>
      <c r="F119" s="41"/>
      <c r="G119" s="41"/>
      <c r="H119" s="41"/>
      <c r="I119" s="41"/>
      <c r="J119" s="198">
        <f>BK119</f>
        <v>0</v>
      </c>
      <c r="K119" s="41"/>
      <c r="L119" s="45"/>
      <c r="M119" s="104"/>
      <c r="N119" s="199"/>
      <c r="O119" s="105"/>
      <c r="P119" s="200">
        <f>P120</f>
        <v>0</v>
      </c>
      <c r="Q119" s="105"/>
      <c r="R119" s="200">
        <f>R120</f>
        <v>0</v>
      </c>
      <c r="S119" s="105"/>
      <c r="T119" s="201">
        <f>T120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74</v>
      </c>
      <c r="AU119" s="18" t="s">
        <v>120</v>
      </c>
      <c r="BK119" s="202">
        <f>BK120</f>
        <v>0</v>
      </c>
    </row>
    <row r="120" s="12" customFormat="1" ht="25.92" customHeight="1">
      <c r="A120" s="12"/>
      <c r="B120" s="203"/>
      <c r="C120" s="204"/>
      <c r="D120" s="205" t="s">
        <v>74</v>
      </c>
      <c r="E120" s="206" t="s">
        <v>305</v>
      </c>
      <c r="F120" s="206" t="s">
        <v>306</v>
      </c>
      <c r="G120" s="204"/>
      <c r="H120" s="204"/>
      <c r="I120" s="207"/>
      <c r="J120" s="208">
        <f>BK120</f>
        <v>0</v>
      </c>
      <c r="K120" s="204"/>
      <c r="L120" s="209"/>
      <c r="M120" s="210"/>
      <c r="N120" s="211"/>
      <c r="O120" s="211"/>
      <c r="P120" s="212">
        <f>P121+P158</f>
        <v>0</v>
      </c>
      <c r="Q120" s="211"/>
      <c r="R120" s="212">
        <f>R121+R158</f>
        <v>0</v>
      </c>
      <c r="S120" s="211"/>
      <c r="T120" s="213">
        <f>T121+T158</f>
        <v>0</v>
      </c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R120" s="214" t="s">
        <v>83</v>
      </c>
      <c r="AT120" s="215" t="s">
        <v>74</v>
      </c>
      <c r="AU120" s="215" t="s">
        <v>75</v>
      </c>
      <c r="AY120" s="214" t="s">
        <v>144</v>
      </c>
      <c r="BK120" s="216">
        <f>BK121+BK158</f>
        <v>0</v>
      </c>
    </row>
    <row r="121" s="12" customFormat="1" ht="22.8" customHeight="1">
      <c r="A121" s="12"/>
      <c r="B121" s="203"/>
      <c r="C121" s="204"/>
      <c r="D121" s="205" t="s">
        <v>74</v>
      </c>
      <c r="E121" s="217" t="s">
        <v>83</v>
      </c>
      <c r="F121" s="217" t="s">
        <v>307</v>
      </c>
      <c r="G121" s="204"/>
      <c r="H121" s="204"/>
      <c r="I121" s="207"/>
      <c r="J121" s="218">
        <f>BK121</f>
        <v>0</v>
      </c>
      <c r="K121" s="204"/>
      <c r="L121" s="209"/>
      <c r="M121" s="210"/>
      <c r="N121" s="211"/>
      <c r="O121" s="211"/>
      <c r="P121" s="212">
        <f>SUM(P122:P157)</f>
        <v>0</v>
      </c>
      <c r="Q121" s="211"/>
      <c r="R121" s="212">
        <f>SUM(R122:R157)</f>
        <v>0</v>
      </c>
      <c r="S121" s="211"/>
      <c r="T121" s="213">
        <f>SUM(T122:T157)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4" t="s">
        <v>83</v>
      </c>
      <c r="AT121" s="215" t="s">
        <v>74</v>
      </c>
      <c r="AU121" s="215" t="s">
        <v>83</v>
      </c>
      <c r="AY121" s="214" t="s">
        <v>144</v>
      </c>
      <c r="BK121" s="216">
        <f>SUM(BK122:BK157)</f>
        <v>0</v>
      </c>
    </row>
    <row r="122" s="2" customFormat="1" ht="37.8" customHeight="1">
      <c r="A122" s="39"/>
      <c r="B122" s="40"/>
      <c r="C122" s="219" t="s">
        <v>83</v>
      </c>
      <c r="D122" s="219" t="s">
        <v>147</v>
      </c>
      <c r="E122" s="220" t="s">
        <v>322</v>
      </c>
      <c r="F122" s="221" t="s">
        <v>323</v>
      </c>
      <c r="G122" s="222" t="s">
        <v>282</v>
      </c>
      <c r="H122" s="223">
        <v>1644.9500000000001</v>
      </c>
      <c r="I122" s="224"/>
      <c r="J122" s="225">
        <f>ROUND(I122*H122,2)</f>
        <v>0</v>
      </c>
      <c r="K122" s="221" t="s">
        <v>151</v>
      </c>
      <c r="L122" s="45"/>
      <c r="M122" s="226" t="s">
        <v>1</v>
      </c>
      <c r="N122" s="227" t="s">
        <v>40</v>
      </c>
      <c r="O122" s="92"/>
      <c r="P122" s="228">
        <f>O122*H122</f>
        <v>0</v>
      </c>
      <c r="Q122" s="228">
        <v>0</v>
      </c>
      <c r="R122" s="228">
        <f>Q122*H122</f>
        <v>0</v>
      </c>
      <c r="S122" s="228">
        <v>0</v>
      </c>
      <c r="T122" s="229">
        <f>S122*H122</f>
        <v>0</v>
      </c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R122" s="230" t="s">
        <v>173</v>
      </c>
      <c r="AT122" s="230" t="s">
        <v>147</v>
      </c>
      <c r="AU122" s="230" t="s">
        <v>85</v>
      </c>
      <c r="AY122" s="18" t="s">
        <v>144</v>
      </c>
      <c r="BE122" s="231">
        <f>IF(N122="základní",J122,0)</f>
        <v>0</v>
      </c>
      <c r="BF122" s="231">
        <f>IF(N122="snížená",J122,0)</f>
        <v>0</v>
      </c>
      <c r="BG122" s="231">
        <f>IF(N122="zákl. přenesená",J122,0)</f>
        <v>0</v>
      </c>
      <c r="BH122" s="231">
        <f>IF(N122="sníž. přenesená",J122,0)</f>
        <v>0</v>
      </c>
      <c r="BI122" s="231">
        <f>IF(N122="nulová",J122,0)</f>
        <v>0</v>
      </c>
      <c r="BJ122" s="18" t="s">
        <v>83</v>
      </c>
      <c r="BK122" s="231">
        <f>ROUND(I122*H122,2)</f>
        <v>0</v>
      </c>
      <c r="BL122" s="18" t="s">
        <v>173</v>
      </c>
      <c r="BM122" s="230" t="s">
        <v>324</v>
      </c>
    </row>
    <row r="123" s="2" customFormat="1">
      <c r="A123" s="39"/>
      <c r="B123" s="40"/>
      <c r="C123" s="41"/>
      <c r="D123" s="232" t="s">
        <v>154</v>
      </c>
      <c r="E123" s="41"/>
      <c r="F123" s="233" t="s">
        <v>325</v>
      </c>
      <c r="G123" s="41"/>
      <c r="H123" s="41"/>
      <c r="I123" s="234"/>
      <c r="J123" s="41"/>
      <c r="K123" s="41"/>
      <c r="L123" s="45"/>
      <c r="M123" s="235"/>
      <c r="N123" s="236"/>
      <c r="O123" s="92"/>
      <c r="P123" s="92"/>
      <c r="Q123" s="92"/>
      <c r="R123" s="92"/>
      <c r="S123" s="92"/>
      <c r="T123" s="93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154</v>
      </c>
      <c r="AU123" s="18" t="s">
        <v>85</v>
      </c>
    </row>
    <row r="124" s="2" customFormat="1">
      <c r="A124" s="39"/>
      <c r="B124" s="40"/>
      <c r="C124" s="41"/>
      <c r="D124" s="237" t="s">
        <v>155</v>
      </c>
      <c r="E124" s="41"/>
      <c r="F124" s="238" t="s">
        <v>326</v>
      </c>
      <c r="G124" s="41"/>
      <c r="H124" s="41"/>
      <c r="I124" s="234"/>
      <c r="J124" s="41"/>
      <c r="K124" s="41"/>
      <c r="L124" s="45"/>
      <c r="M124" s="235"/>
      <c r="N124" s="236"/>
      <c r="O124" s="92"/>
      <c r="P124" s="92"/>
      <c r="Q124" s="92"/>
      <c r="R124" s="92"/>
      <c r="S124" s="92"/>
      <c r="T124" s="93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T124" s="18" t="s">
        <v>155</v>
      </c>
      <c r="AU124" s="18" t="s">
        <v>85</v>
      </c>
    </row>
    <row r="125" s="14" customFormat="1">
      <c r="A125" s="14"/>
      <c r="B125" s="249"/>
      <c r="C125" s="250"/>
      <c r="D125" s="232" t="s">
        <v>157</v>
      </c>
      <c r="E125" s="251" t="s">
        <v>1</v>
      </c>
      <c r="F125" s="252" t="s">
        <v>715</v>
      </c>
      <c r="G125" s="250"/>
      <c r="H125" s="253">
        <v>24.108000000000001</v>
      </c>
      <c r="I125" s="254"/>
      <c r="J125" s="250"/>
      <c r="K125" s="250"/>
      <c r="L125" s="255"/>
      <c r="M125" s="256"/>
      <c r="N125" s="257"/>
      <c r="O125" s="257"/>
      <c r="P125" s="257"/>
      <c r="Q125" s="257"/>
      <c r="R125" s="257"/>
      <c r="S125" s="257"/>
      <c r="T125" s="258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9" t="s">
        <v>157</v>
      </c>
      <c r="AU125" s="259" t="s">
        <v>85</v>
      </c>
      <c r="AV125" s="14" t="s">
        <v>85</v>
      </c>
      <c r="AW125" s="14" t="s">
        <v>32</v>
      </c>
      <c r="AX125" s="14" t="s">
        <v>75</v>
      </c>
      <c r="AY125" s="259" t="s">
        <v>144</v>
      </c>
    </row>
    <row r="126" s="14" customFormat="1">
      <c r="A126" s="14"/>
      <c r="B126" s="249"/>
      <c r="C126" s="250"/>
      <c r="D126" s="232" t="s">
        <v>157</v>
      </c>
      <c r="E126" s="251" t="s">
        <v>1</v>
      </c>
      <c r="F126" s="252" t="s">
        <v>716</v>
      </c>
      <c r="G126" s="250"/>
      <c r="H126" s="253">
        <v>5.4900000000000002</v>
      </c>
      <c r="I126" s="254"/>
      <c r="J126" s="250"/>
      <c r="K126" s="250"/>
      <c r="L126" s="255"/>
      <c r="M126" s="256"/>
      <c r="N126" s="257"/>
      <c r="O126" s="257"/>
      <c r="P126" s="257"/>
      <c r="Q126" s="257"/>
      <c r="R126" s="257"/>
      <c r="S126" s="257"/>
      <c r="T126" s="258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T126" s="259" t="s">
        <v>157</v>
      </c>
      <c r="AU126" s="259" t="s">
        <v>85</v>
      </c>
      <c r="AV126" s="14" t="s">
        <v>85</v>
      </c>
      <c r="AW126" s="14" t="s">
        <v>32</v>
      </c>
      <c r="AX126" s="14" t="s">
        <v>75</v>
      </c>
      <c r="AY126" s="259" t="s">
        <v>144</v>
      </c>
    </row>
    <row r="127" s="14" customFormat="1">
      <c r="A127" s="14"/>
      <c r="B127" s="249"/>
      <c r="C127" s="250"/>
      <c r="D127" s="232" t="s">
        <v>157</v>
      </c>
      <c r="E127" s="251" t="s">
        <v>1</v>
      </c>
      <c r="F127" s="252" t="s">
        <v>717</v>
      </c>
      <c r="G127" s="250"/>
      <c r="H127" s="253">
        <v>15.119999999999999</v>
      </c>
      <c r="I127" s="254"/>
      <c r="J127" s="250"/>
      <c r="K127" s="250"/>
      <c r="L127" s="255"/>
      <c r="M127" s="256"/>
      <c r="N127" s="257"/>
      <c r="O127" s="257"/>
      <c r="P127" s="257"/>
      <c r="Q127" s="257"/>
      <c r="R127" s="257"/>
      <c r="S127" s="257"/>
      <c r="T127" s="258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9" t="s">
        <v>157</v>
      </c>
      <c r="AU127" s="259" t="s">
        <v>85</v>
      </c>
      <c r="AV127" s="14" t="s">
        <v>85</v>
      </c>
      <c r="AW127" s="14" t="s">
        <v>32</v>
      </c>
      <c r="AX127" s="14" t="s">
        <v>75</v>
      </c>
      <c r="AY127" s="259" t="s">
        <v>144</v>
      </c>
    </row>
    <row r="128" s="14" customFormat="1">
      <c r="A128" s="14"/>
      <c r="B128" s="249"/>
      <c r="C128" s="250"/>
      <c r="D128" s="232" t="s">
        <v>157</v>
      </c>
      <c r="E128" s="251" t="s">
        <v>1</v>
      </c>
      <c r="F128" s="252" t="s">
        <v>718</v>
      </c>
      <c r="G128" s="250"/>
      <c r="H128" s="253">
        <v>5.4900000000000002</v>
      </c>
      <c r="I128" s="254"/>
      <c r="J128" s="250"/>
      <c r="K128" s="250"/>
      <c r="L128" s="255"/>
      <c r="M128" s="256"/>
      <c r="N128" s="257"/>
      <c r="O128" s="257"/>
      <c r="P128" s="257"/>
      <c r="Q128" s="257"/>
      <c r="R128" s="257"/>
      <c r="S128" s="257"/>
      <c r="T128" s="258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59" t="s">
        <v>157</v>
      </c>
      <c r="AU128" s="259" t="s">
        <v>85</v>
      </c>
      <c r="AV128" s="14" t="s">
        <v>85</v>
      </c>
      <c r="AW128" s="14" t="s">
        <v>32</v>
      </c>
      <c r="AX128" s="14" t="s">
        <v>75</v>
      </c>
      <c r="AY128" s="259" t="s">
        <v>144</v>
      </c>
    </row>
    <row r="129" s="14" customFormat="1">
      <c r="A129" s="14"/>
      <c r="B129" s="249"/>
      <c r="C129" s="250"/>
      <c r="D129" s="232" t="s">
        <v>157</v>
      </c>
      <c r="E129" s="251" t="s">
        <v>1</v>
      </c>
      <c r="F129" s="252" t="s">
        <v>719</v>
      </c>
      <c r="G129" s="250"/>
      <c r="H129" s="253">
        <v>98.406000000000006</v>
      </c>
      <c r="I129" s="254"/>
      <c r="J129" s="250"/>
      <c r="K129" s="250"/>
      <c r="L129" s="255"/>
      <c r="M129" s="256"/>
      <c r="N129" s="257"/>
      <c r="O129" s="257"/>
      <c r="P129" s="257"/>
      <c r="Q129" s="257"/>
      <c r="R129" s="257"/>
      <c r="S129" s="257"/>
      <c r="T129" s="258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9" t="s">
        <v>157</v>
      </c>
      <c r="AU129" s="259" t="s">
        <v>85</v>
      </c>
      <c r="AV129" s="14" t="s">
        <v>85</v>
      </c>
      <c r="AW129" s="14" t="s">
        <v>32</v>
      </c>
      <c r="AX129" s="14" t="s">
        <v>75</v>
      </c>
      <c r="AY129" s="259" t="s">
        <v>144</v>
      </c>
    </row>
    <row r="130" s="14" customFormat="1">
      <c r="A130" s="14"/>
      <c r="B130" s="249"/>
      <c r="C130" s="250"/>
      <c r="D130" s="232" t="s">
        <v>157</v>
      </c>
      <c r="E130" s="251" t="s">
        <v>1</v>
      </c>
      <c r="F130" s="252" t="s">
        <v>720</v>
      </c>
      <c r="G130" s="250"/>
      <c r="H130" s="253">
        <v>57.045999999999999</v>
      </c>
      <c r="I130" s="254"/>
      <c r="J130" s="250"/>
      <c r="K130" s="250"/>
      <c r="L130" s="255"/>
      <c r="M130" s="256"/>
      <c r="N130" s="257"/>
      <c r="O130" s="257"/>
      <c r="P130" s="257"/>
      <c r="Q130" s="257"/>
      <c r="R130" s="257"/>
      <c r="S130" s="257"/>
      <c r="T130" s="258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9" t="s">
        <v>157</v>
      </c>
      <c r="AU130" s="259" t="s">
        <v>85</v>
      </c>
      <c r="AV130" s="14" t="s">
        <v>85</v>
      </c>
      <c r="AW130" s="14" t="s">
        <v>32</v>
      </c>
      <c r="AX130" s="14" t="s">
        <v>75</v>
      </c>
      <c r="AY130" s="259" t="s">
        <v>144</v>
      </c>
    </row>
    <row r="131" s="14" customFormat="1">
      <c r="A131" s="14"/>
      <c r="B131" s="249"/>
      <c r="C131" s="250"/>
      <c r="D131" s="232" t="s">
        <v>157</v>
      </c>
      <c r="E131" s="251" t="s">
        <v>1</v>
      </c>
      <c r="F131" s="252" t="s">
        <v>721</v>
      </c>
      <c r="G131" s="250"/>
      <c r="H131" s="253">
        <v>307.27999999999997</v>
      </c>
      <c r="I131" s="254"/>
      <c r="J131" s="250"/>
      <c r="K131" s="250"/>
      <c r="L131" s="255"/>
      <c r="M131" s="256"/>
      <c r="N131" s="257"/>
      <c r="O131" s="257"/>
      <c r="P131" s="257"/>
      <c r="Q131" s="257"/>
      <c r="R131" s="257"/>
      <c r="S131" s="257"/>
      <c r="T131" s="258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T131" s="259" t="s">
        <v>157</v>
      </c>
      <c r="AU131" s="259" t="s">
        <v>85</v>
      </c>
      <c r="AV131" s="14" t="s">
        <v>85</v>
      </c>
      <c r="AW131" s="14" t="s">
        <v>32</v>
      </c>
      <c r="AX131" s="14" t="s">
        <v>75</v>
      </c>
      <c r="AY131" s="259" t="s">
        <v>144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722</v>
      </c>
      <c r="G132" s="250"/>
      <c r="H132" s="253">
        <v>15.9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75</v>
      </c>
      <c r="AY132" s="259" t="s">
        <v>144</v>
      </c>
    </row>
    <row r="133" s="14" customFormat="1">
      <c r="A133" s="14"/>
      <c r="B133" s="249"/>
      <c r="C133" s="250"/>
      <c r="D133" s="232" t="s">
        <v>157</v>
      </c>
      <c r="E133" s="251" t="s">
        <v>1</v>
      </c>
      <c r="F133" s="252" t="s">
        <v>723</v>
      </c>
      <c r="G133" s="250"/>
      <c r="H133" s="253">
        <v>210.68899999999999</v>
      </c>
      <c r="I133" s="254"/>
      <c r="J133" s="250"/>
      <c r="K133" s="250"/>
      <c r="L133" s="255"/>
      <c r="M133" s="256"/>
      <c r="N133" s="257"/>
      <c r="O133" s="257"/>
      <c r="P133" s="257"/>
      <c r="Q133" s="257"/>
      <c r="R133" s="257"/>
      <c r="S133" s="257"/>
      <c r="T133" s="258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9" t="s">
        <v>157</v>
      </c>
      <c r="AU133" s="259" t="s">
        <v>85</v>
      </c>
      <c r="AV133" s="14" t="s">
        <v>85</v>
      </c>
      <c r="AW133" s="14" t="s">
        <v>32</v>
      </c>
      <c r="AX133" s="14" t="s">
        <v>75</v>
      </c>
      <c r="AY133" s="259" t="s">
        <v>144</v>
      </c>
    </row>
    <row r="134" s="14" customFormat="1">
      <c r="A134" s="14"/>
      <c r="B134" s="249"/>
      <c r="C134" s="250"/>
      <c r="D134" s="232" t="s">
        <v>157</v>
      </c>
      <c r="E134" s="251" t="s">
        <v>1</v>
      </c>
      <c r="F134" s="252" t="s">
        <v>724</v>
      </c>
      <c r="G134" s="250"/>
      <c r="H134" s="253">
        <v>359.041</v>
      </c>
      <c r="I134" s="254"/>
      <c r="J134" s="250"/>
      <c r="K134" s="250"/>
      <c r="L134" s="255"/>
      <c r="M134" s="256"/>
      <c r="N134" s="257"/>
      <c r="O134" s="257"/>
      <c r="P134" s="257"/>
      <c r="Q134" s="257"/>
      <c r="R134" s="257"/>
      <c r="S134" s="257"/>
      <c r="T134" s="258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9" t="s">
        <v>157</v>
      </c>
      <c r="AU134" s="259" t="s">
        <v>85</v>
      </c>
      <c r="AV134" s="14" t="s">
        <v>85</v>
      </c>
      <c r="AW134" s="14" t="s">
        <v>32</v>
      </c>
      <c r="AX134" s="14" t="s">
        <v>75</v>
      </c>
      <c r="AY134" s="259" t="s">
        <v>144</v>
      </c>
    </row>
    <row r="135" s="14" customFormat="1">
      <c r="A135" s="14"/>
      <c r="B135" s="249"/>
      <c r="C135" s="250"/>
      <c r="D135" s="232" t="s">
        <v>157</v>
      </c>
      <c r="E135" s="251" t="s">
        <v>1</v>
      </c>
      <c r="F135" s="252" t="s">
        <v>725</v>
      </c>
      <c r="G135" s="250"/>
      <c r="H135" s="253">
        <v>6.6799999999999997</v>
      </c>
      <c r="I135" s="254"/>
      <c r="J135" s="250"/>
      <c r="K135" s="250"/>
      <c r="L135" s="255"/>
      <c r="M135" s="256"/>
      <c r="N135" s="257"/>
      <c r="O135" s="257"/>
      <c r="P135" s="257"/>
      <c r="Q135" s="257"/>
      <c r="R135" s="257"/>
      <c r="S135" s="257"/>
      <c r="T135" s="258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59" t="s">
        <v>157</v>
      </c>
      <c r="AU135" s="259" t="s">
        <v>85</v>
      </c>
      <c r="AV135" s="14" t="s">
        <v>85</v>
      </c>
      <c r="AW135" s="14" t="s">
        <v>32</v>
      </c>
      <c r="AX135" s="14" t="s">
        <v>75</v>
      </c>
      <c r="AY135" s="259" t="s">
        <v>144</v>
      </c>
    </row>
    <row r="136" s="14" customFormat="1">
      <c r="A136" s="14"/>
      <c r="B136" s="249"/>
      <c r="C136" s="250"/>
      <c r="D136" s="232" t="s">
        <v>157</v>
      </c>
      <c r="E136" s="251" t="s">
        <v>1</v>
      </c>
      <c r="F136" s="252" t="s">
        <v>726</v>
      </c>
      <c r="G136" s="250"/>
      <c r="H136" s="253">
        <v>544.74000000000001</v>
      </c>
      <c r="I136" s="254"/>
      <c r="J136" s="250"/>
      <c r="K136" s="250"/>
      <c r="L136" s="255"/>
      <c r="M136" s="256"/>
      <c r="N136" s="257"/>
      <c r="O136" s="257"/>
      <c r="P136" s="257"/>
      <c r="Q136" s="257"/>
      <c r="R136" s="257"/>
      <c r="S136" s="257"/>
      <c r="T136" s="258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9" t="s">
        <v>157</v>
      </c>
      <c r="AU136" s="259" t="s">
        <v>85</v>
      </c>
      <c r="AV136" s="14" t="s">
        <v>85</v>
      </c>
      <c r="AW136" s="14" t="s">
        <v>32</v>
      </c>
      <c r="AX136" s="14" t="s">
        <v>75</v>
      </c>
      <c r="AY136" s="259" t="s">
        <v>144</v>
      </c>
    </row>
    <row r="137" s="14" customFormat="1">
      <c r="A137" s="14"/>
      <c r="B137" s="249"/>
      <c r="C137" s="250"/>
      <c r="D137" s="232" t="s">
        <v>157</v>
      </c>
      <c r="E137" s="251" t="s">
        <v>1</v>
      </c>
      <c r="F137" s="252" t="s">
        <v>727</v>
      </c>
      <c r="G137" s="250"/>
      <c r="H137" s="253">
        <v>-5.04</v>
      </c>
      <c r="I137" s="254"/>
      <c r="J137" s="250"/>
      <c r="K137" s="250"/>
      <c r="L137" s="255"/>
      <c r="M137" s="256"/>
      <c r="N137" s="257"/>
      <c r="O137" s="257"/>
      <c r="P137" s="257"/>
      <c r="Q137" s="257"/>
      <c r="R137" s="257"/>
      <c r="S137" s="257"/>
      <c r="T137" s="258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9" t="s">
        <v>157</v>
      </c>
      <c r="AU137" s="259" t="s">
        <v>85</v>
      </c>
      <c r="AV137" s="14" t="s">
        <v>85</v>
      </c>
      <c r="AW137" s="14" t="s">
        <v>32</v>
      </c>
      <c r="AX137" s="14" t="s">
        <v>75</v>
      </c>
      <c r="AY137" s="259" t="s">
        <v>144</v>
      </c>
    </row>
    <row r="138" s="16" customFormat="1">
      <c r="A138" s="16"/>
      <c r="B138" s="275"/>
      <c r="C138" s="276"/>
      <c r="D138" s="232" t="s">
        <v>157</v>
      </c>
      <c r="E138" s="277" t="s">
        <v>712</v>
      </c>
      <c r="F138" s="278" t="s">
        <v>328</v>
      </c>
      <c r="G138" s="276"/>
      <c r="H138" s="279">
        <v>1644.9500000000001</v>
      </c>
      <c r="I138" s="280"/>
      <c r="J138" s="276"/>
      <c r="K138" s="276"/>
      <c r="L138" s="281"/>
      <c r="M138" s="282"/>
      <c r="N138" s="283"/>
      <c r="O138" s="283"/>
      <c r="P138" s="283"/>
      <c r="Q138" s="283"/>
      <c r="R138" s="283"/>
      <c r="S138" s="283"/>
      <c r="T138" s="284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T138" s="285" t="s">
        <v>157</v>
      </c>
      <c r="AU138" s="285" t="s">
        <v>85</v>
      </c>
      <c r="AV138" s="16" t="s">
        <v>166</v>
      </c>
      <c r="AW138" s="16" t="s">
        <v>32</v>
      </c>
      <c r="AX138" s="16" t="s">
        <v>75</v>
      </c>
      <c r="AY138" s="285" t="s">
        <v>144</v>
      </c>
    </row>
    <row r="139" s="15" customFormat="1">
      <c r="A139" s="15"/>
      <c r="B139" s="264"/>
      <c r="C139" s="265"/>
      <c r="D139" s="232" t="s">
        <v>157</v>
      </c>
      <c r="E139" s="266" t="s">
        <v>1</v>
      </c>
      <c r="F139" s="267" t="s">
        <v>321</v>
      </c>
      <c r="G139" s="265"/>
      <c r="H139" s="268">
        <v>1644.9500000000001</v>
      </c>
      <c r="I139" s="269"/>
      <c r="J139" s="265"/>
      <c r="K139" s="265"/>
      <c r="L139" s="270"/>
      <c r="M139" s="271"/>
      <c r="N139" s="272"/>
      <c r="O139" s="272"/>
      <c r="P139" s="272"/>
      <c r="Q139" s="272"/>
      <c r="R139" s="272"/>
      <c r="S139" s="272"/>
      <c r="T139" s="273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T139" s="274" t="s">
        <v>157</v>
      </c>
      <c r="AU139" s="274" t="s">
        <v>85</v>
      </c>
      <c r="AV139" s="15" t="s">
        <v>173</v>
      </c>
      <c r="AW139" s="15" t="s">
        <v>32</v>
      </c>
      <c r="AX139" s="15" t="s">
        <v>83</v>
      </c>
      <c r="AY139" s="274" t="s">
        <v>144</v>
      </c>
    </row>
    <row r="140" s="2" customFormat="1" ht="37.8" customHeight="1">
      <c r="A140" s="39"/>
      <c r="B140" s="40"/>
      <c r="C140" s="219" t="s">
        <v>85</v>
      </c>
      <c r="D140" s="219" t="s">
        <v>147</v>
      </c>
      <c r="E140" s="220" t="s">
        <v>371</v>
      </c>
      <c r="F140" s="221" t="s">
        <v>372</v>
      </c>
      <c r="G140" s="222" t="s">
        <v>282</v>
      </c>
      <c r="H140" s="223">
        <v>1644.9500000000001</v>
      </c>
      <c r="I140" s="224"/>
      <c r="J140" s="225">
        <f>ROUND(I140*H140,2)</f>
        <v>0</v>
      </c>
      <c r="K140" s="221" t="s">
        <v>151</v>
      </c>
      <c r="L140" s="45"/>
      <c r="M140" s="226" t="s">
        <v>1</v>
      </c>
      <c r="N140" s="227" t="s">
        <v>40</v>
      </c>
      <c r="O140" s="92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0" t="s">
        <v>173</v>
      </c>
      <c r="AT140" s="230" t="s">
        <v>147</v>
      </c>
      <c r="AU140" s="230" t="s">
        <v>85</v>
      </c>
      <c r="AY140" s="18" t="s">
        <v>144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8" t="s">
        <v>83</v>
      </c>
      <c r="BK140" s="231">
        <f>ROUND(I140*H140,2)</f>
        <v>0</v>
      </c>
      <c r="BL140" s="18" t="s">
        <v>173</v>
      </c>
      <c r="BM140" s="230" t="s">
        <v>373</v>
      </c>
    </row>
    <row r="141" s="2" customFormat="1">
      <c r="A141" s="39"/>
      <c r="B141" s="40"/>
      <c r="C141" s="41"/>
      <c r="D141" s="232" t="s">
        <v>154</v>
      </c>
      <c r="E141" s="41"/>
      <c r="F141" s="233" t="s">
        <v>374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154</v>
      </c>
      <c r="AU141" s="18" t="s">
        <v>85</v>
      </c>
    </row>
    <row r="142" s="2" customFormat="1">
      <c r="A142" s="39"/>
      <c r="B142" s="40"/>
      <c r="C142" s="41"/>
      <c r="D142" s="237" t="s">
        <v>155</v>
      </c>
      <c r="E142" s="41"/>
      <c r="F142" s="238" t="s">
        <v>375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155</v>
      </c>
      <c r="AU142" s="18" t="s">
        <v>85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712</v>
      </c>
      <c r="G143" s="250"/>
      <c r="H143" s="253">
        <v>1644.9500000000001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75</v>
      </c>
      <c r="AY143" s="259" t="s">
        <v>144</v>
      </c>
    </row>
    <row r="144" s="15" customFormat="1">
      <c r="A144" s="15"/>
      <c r="B144" s="264"/>
      <c r="C144" s="265"/>
      <c r="D144" s="232" t="s">
        <v>157</v>
      </c>
      <c r="E144" s="266" t="s">
        <v>1</v>
      </c>
      <c r="F144" s="267" t="s">
        <v>321</v>
      </c>
      <c r="G144" s="265"/>
      <c r="H144" s="268">
        <v>1644.9500000000001</v>
      </c>
      <c r="I144" s="269"/>
      <c r="J144" s="265"/>
      <c r="K144" s="265"/>
      <c r="L144" s="270"/>
      <c r="M144" s="271"/>
      <c r="N144" s="272"/>
      <c r="O144" s="272"/>
      <c r="P144" s="272"/>
      <c r="Q144" s="272"/>
      <c r="R144" s="272"/>
      <c r="S144" s="272"/>
      <c r="T144" s="273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T144" s="274" t="s">
        <v>157</v>
      </c>
      <c r="AU144" s="274" t="s">
        <v>85</v>
      </c>
      <c r="AV144" s="15" t="s">
        <v>173</v>
      </c>
      <c r="AW144" s="15" t="s">
        <v>32</v>
      </c>
      <c r="AX144" s="15" t="s">
        <v>83</v>
      </c>
      <c r="AY144" s="274" t="s">
        <v>144</v>
      </c>
    </row>
    <row r="145" s="2" customFormat="1" ht="37.8" customHeight="1">
      <c r="A145" s="39"/>
      <c r="B145" s="40"/>
      <c r="C145" s="219" t="s">
        <v>166</v>
      </c>
      <c r="D145" s="219" t="s">
        <v>147</v>
      </c>
      <c r="E145" s="220" t="s">
        <v>378</v>
      </c>
      <c r="F145" s="221" t="s">
        <v>379</v>
      </c>
      <c r="G145" s="222" t="s">
        <v>282</v>
      </c>
      <c r="H145" s="223">
        <v>9869.7000000000007</v>
      </c>
      <c r="I145" s="224"/>
      <c r="J145" s="225">
        <f>ROUND(I145*H145,2)</f>
        <v>0</v>
      </c>
      <c r="K145" s="221" t="s">
        <v>151</v>
      </c>
      <c r="L145" s="45"/>
      <c r="M145" s="226" t="s">
        <v>1</v>
      </c>
      <c r="N145" s="227" t="s">
        <v>40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173</v>
      </c>
      <c r="AT145" s="230" t="s">
        <v>147</v>
      </c>
      <c r="AU145" s="230" t="s">
        <v>85</v>
      </c>
      <c r="AY145" s="18" t="s">
        <v>144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83</v>
      </c>
      <c r="BK145" s="231">
        <f>ROUND(I145*H145,2)</f>
        <v>0</v>
      </c>
      <c r="BL145" s="18" t="s">
        <v>173</v>
      </c>
      <c r="BM145" s="230" t="s">
        <v>380</v>
      </c>
    </row>
    <row r="146" s="2" customFormat="1">
      <c r="A146" s="39"/>
      <c r="B146" s="40"/>
      <c r="C146" s="41"/>
      <c r="D146" s="232" t="s">
        <v>154</v>
      </c>
      <c r="E146" s="41"/>
      <c r="F146" s="233" t="s">
        <v>381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154</v>
      </c>
      <c r="AU146" s="18" t="s">
        <v>85</v>
      </c>
    </row>
    <row r="147" s="2" customFormat="1">
      <c r="A147" s="39"/>
      <c r="B147" s="40"/>
      <c r="C147" s="41"/>
      <c r="D147" s="237" t="s">
        <v>155</v>
      </c>
      <c r="E147" s="41"/>
      <c r="F147" s="238" t="s">
        <v>382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155</v>
      </c>
      <c r="AU147" s="18" t="s">
        <v>85</v>
      </c>
    </row>
    <row r="148" s="13" customFormat="1">
      <c r="A148" s="13"/>
      <c r="B148" s="239"/>
      <c r="C148" s="240"/>
      <c r="D148" s="232" t="s">
        <v>157</v>
      </c>
      <c r="E148" s="241" t="s">
        <v>1</v>
      </c>
      <c r="F148" s="242" t="s">
        <v>383</v>
      </c>
      <c r="G148" s="240"/>
      <c r="H148" s="241" t="s">
        <v>1</v>
      </c>
      <c r="I148" s="243"/>
      <c r="J148" s="240"/>
      <c r="K148" s="240"/>
      <c r="L148" s="244"/>
      <c r="M148" s="245"/>
      <c r="N148" s="246"/>
      <c r="O148" s="246"/>
      <c r="P148" s="246"/>
      <c r="Q148" s="246"/>
      <c r="R148" s="246"/>
      <c r="S148" s="246"/>
      <c r="T148" s="247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8" t="s">
        <v>157</v>
      </c>
      <c r="AU148" s="248" t="s">
        <v>85</v>
      </c>
      <c r="AV148" s="13" t="s">
        <v>83</v>
      </c>
      <c r="AW148" s="13" t="s">
        <v>32</v>
      </c>
      <c r="AX148" s="13" t="s">
        <v>75</v>
      </c>
      <c r="AY148" s="248" t="s">
        <v>144</v>
      </c>
    </row>
    <row r="149" s="14" customFormat="1">
      <c r="A149" s="14"/>
      <c r="B149" s="249"/>
      <c r="C149" s="250"/>
      <c r="D149" s="232" t="s">
        <v>157</v>
      </c>
      <c r="E149" s="251" t="s">
        <v>1</v>
      </c>
      <c r="F149" s="252" t="s">
        <v>712</v>
      </c>
      <c r="G149" s="250"/>
      <c r="H149" s="253">
        <v>1644.9500000000001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157</v>
      </c>
      <c r="AU149" s="259" t="s">
        <v>85</v>
      </c>
      <c r="AV149" s="14" t="s">
        <v>85</v>
      </c>
      <c r="AW149" s="14" t="s">
        <v>32</v>
      </c>
      <c r="AX149" s="14" t="s">
        <v>75</v>
      </c>
      <c r="AY149" s="259" t="s">
        <v>144</v>
      </c>
    </row>
    <row r="150" s="15" customFormat="1">
      <c r="A150" s="15"/>
      <c r="B150" s="264"/>
      <c r="C150" s="265"/>
      <c r="D150" s="232" t="s">
        <v>157</v>
      </c>
      <c r="E150" s="266" t="s">
        <v>1</v>
      </c>
      <c r="F150" s="267" t="s">
        <v>321</v>
      </c>
      <c r="G150" s="265"/>
      <c r="H150" s="268">
        <v>1644.9500000000001</v>
      </c>
      <c r="I150" s="269"/>
      <c r="J150" s="265"/>
      <c r="K150" s="265"/>
      <c r="L150" s="270"/>
      <c r="M150" s="271"/>
      <c r="N150" s="272"/>
      <c r="O150" s="272"/>
      <c r="P150" s="272"/>
      <c r="Q150" s="272"/>
      <c r="R150" s="272"/>
      <c r="S150" s="272"/>
      <c r="T150" s="273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T150" s="274" t="s">
        <v>157</v>
      </c>
      <c r="AU150" s="274" t="s">
        <v>85</v>
      </c>
      <c r="AV150" s="15" t="s">
        <v>173</v>
      </c>
      <c r="AW150" s="15" t="s">
        <v>32</v>
      </c>
      <c r="AX150" s="15" t="s">
        <v>83</v>
      </c>
      <c r="AY150" s="274" t="s">
        <v>144</v>
      </c>
    </row>
    <row r="151" s="14" customFormat="1">
      <c r="A151" s="14"/>
      <c r="B151" s="249"/>
      <c r="C151" s="250"/>
      <c r="D151" s="232" t="s">
        <v>157</v>
      </c>
      <c r="E151" s="250"/>
      <c r="F151" s="252" t="s">
        <v>728</v>
      </c>
      <c r="G151" s="250"/>
      <c r="H151" s="253">
        <v>9869.7000000000007</v>
      </c>
      <c r="I151" s="254"/>
      <c r="J151" s="250"/>
      <c r="K151" s="250"/>
      <c r="L151" s="255"/>
      <c r="M151" s="256"/>
      <c r="N151" s="257"/>
      <c r="O151" s="257"/>
      <c r="P151" s="257"/>
      <c r="Q151" s="257"/>
      <c r="R151" s="257"/>
      <c r="S151" s="257"/>
      <c r="T151" s="258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9" t="s">
        <v>157</v>
      </c>
      <c r="AU151" s="259" t="s">
        <v>85</v>
      </c>
      <c r="AV151" s="14" t="s">
        <v>85</v>
      </c>
      <c r="AW151" s="14" t="s">
        <v>4</v>
      </c>
      <c r="AX151" s="14" t="s">
        <v>83</v>
      </c>
      <c r="AY151" s="259" t="s">
        <v>144</v>
      </c>
    </row>
    <row r="152" s="2" customFormat="1" ht="33" customHeight="1">
      <c r="A152" s="39"/>
      <c r="B152" s="40"/>
      <c r="C152" s="219" t="s">
        <v>173</v>
      </c>
      <c r="D152" s="219" t="s">
        <v>147</v>
      </c>
      <c r="E152" s="220" t="s">
        <v>397</v>
      </c>
      <c r="F152" s="221" t="s">
        <v>398</v>
      </c>
      <c r="G152" s="222" t="s">
        <v>399</v>
      </c>
      <c r="H152" s="223">
        <v>2796.415</v>
      </c>
      <c r="I152" s="224"/>
      <c r="J152" s="225">
        <f>ROUND(I152*H152,2)</f>
        <v>0</v>
      </c>
      <c r="K152" s="221" t="s">
        <v>151</v>
      </c>
      <c r="L152" s="45"/>
      <c r="M152" s="226" t="s">
        <v>1</v>
      </c>
      <c r="N152" s="227" t="s">
        <v>40</v>
      </c>
      <c r="O152" s="92"/>
      <c r="P152" s="228">
        <f>O152*H152</f>
        <v>0</v>
      </c>
      <c r="Q152" s="228">
        <v>0</v>
      </c>
      <c r="R152" s="228">
        <f>Q152*H152</f>
        <v>0</v>
      </c>
      <c r="S152" s="228">
        <v>0</v>
      </c>
      <c r="T152" s="22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0" t="s">
        <v>173</v>
      </c>
      <c r="AT152" s="230" t="s">
        <v>147</v>
      </c>
      <c r="AU152" s="230" t="s">
        <v>85</v>
      </c>
      <c r="AY152" s="18" t="s">
        <v>144</v>
      </c>
      <c r="BE152" s="231">
        <f>IF(N152="základní",J152,0)</f>
        <v>0</v>
      </c>
      <c r="BF152" s="231">
        <f>IF(N152="snížená",J152,0)</f>
        <v>0</v>
      </c>
      <c r="BG152" s="231">
        <f>IF(N152="zákl. přenesená",J152,0)</f>
        <v>0</v>
      </c>
      <c r="BH152" s="231">
        <f>IF(N152="sníž. přenesená",J152,0)</f>
        <v>0</v>
      </c>
      <c r="BI152" s="231">
        <f>IF(N152="nulová",J152,0)</f>
        <v>0</v>
      </c>
      <c r="BJ152" s="18" t="s">
        <v>83</v>
      </c>
      <c r="BK152" s="231">
        <f>ROUND(I152*H152,2)</f>
        <v>0</v>
      </c>
      <c r="BL152" s="18" t="s">
        <v>173</v>
      </c>
      <c r="BM152" s="230" t="s">
        <v>400</v>
      </c>
    </row>
    <row r="153" s="2" customFormat="1">
      <c r="A153" s="39"/>
      <c r="B153" s="40"/>
      <c r="C153" s="41"/>
      <c r="D153" s="232" t="s">
        <v>154</v>
      </c>
      <c r="E153" s="41"/>
      <c r="F153" s="233" t="s">
        <v>401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154</v>
      </c>
      <c r="AU153" s="18" t="s">
        <v>85</v>
      </c>
    </row>
    <row r="154" s="2" customFormat="1">
      <c r="A154" s="39"/>
      <c r="B154" s="40"/>
      <c r="C154" s="41"/>
      <c r="D154" s="237" t="s">
        <v>155</v>
      </c>
      <c r="E154" s="41"/>
      <c r="F154" s="238" t="s">
        <v>402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155</v>
      </c>
      <c r="AU154" s="18" t="s">
        <v>85</v>
      </c>
    </row>
    <row r="155" s="14" customFormat="1">
      <c r="A155" s="14"/>
      <c r="B155" s="249"/>
      <c r="C155" s="250"/>
      <c r="D155" s="232" t="s">
        <v>157</v>
      </c>
      <c r="E155" s="251" t="s">
        <v>1</v>
      </c>
      <c r="F155" s="252" t="s">
        <v>712</v>
      </c>
      <c r="G155" s="250"/>
      <c r="H155" s="253">
        <v>1644.9500000000001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157</v>
      </c>
      <c r="AU155" s="259" t="s">
        <v>85</v>
      </c>
      <c r="AV155" s="14" t="s">
        <v>85</v>
      </c>
      <c r="AW155" s="14" t="s">
        <v>32</v>
      </c>
      <c r="AX155" s="14" t="s">
        <v>75</v>
      </c>
      <c r="AY155" s="259" t="s">
        <v>144</v>
      </c>
    </row>
    <row r="156" s="15" customFormat="1">
      <c r="A156" s="15"/>
      <c r="B156" s="264"/>
      <c r="C156" s="265"/>
      <c r="D156" s="232" t="s">
        <v>157</v>
      </c>
      <c r="E156" s="266" t="s">
        <v>1</v>
      </c>
      <c r="F156" s="267" t="s">
        <v>321</v>
      </c>
      <c r="G156" s="265"/>
      <c r="H156" s="268">
        <v>1644.9500000000001</v>
      </c>
      <c r="I156" s="269"/>
      <c r="J156" s="265"/>
      <c r="K156" s="265"/>
      <c r="L156" s="270"/>
      <c r="M156" s="271"/>
      <c r="N156" s="272"/>
      <c r="O156" s="272"/>
      <c r="P156" s="272"/>
      <c r="Q156" s="272"/>
      <c r="R156" s="272"/>
      <c r="S156" s="272"/>
      <c r="T156" s="273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274" t="s">
        <v>157</v>
      </c>
      <c r="AU156" s="274" t="s">
        <v>85</v>
      </c>
      <c r="AV156" s="15" t="s">
        <v>173</v>
      </c>
      <c r="AW156" s="15" t="s">
        <v>32</v>
      </c>
      <c r="AX156" s="15" t="s">
        <v>83</v>
      </c>
      <c r="AY156" s="274" t="s">
        <v>144</v>
      </c>
    </row>
    <row r="157" s="14" customFormat="1">
      <c r="A157" s="14"/>
      <c r="B157" s="249"/>
      <c r="C157" s="250"/>
      <c r="D157" s="232" t="s">
        <v>157</v>
      </c>
      <c r="E157" s="250"/>
      <c r="F157" s="252" t="s">
        <v>729</v>
      </c>
      <c r="G157" s="250"/>
      <c r="H157" s="253">
        <v>2796.415</v>
      </c>
      <c r="I157" s="254"/>
      <c r="J157" s="250"/>
      <c r="K157" s="250"/>
      <c r="L157" s="255"/>
      <c r="M157" s="256"/>
      <c r="N157" s="257"/>
      <c r="O157" s="257"/>
      <c r="P157" s="257"/>
      <c r="Q157" s="257"/>
      <c r="R157" s="257"/>
      <c r="S157" s="257"/>
      <c r="T157" s="258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9" t="s">
        <v>157</v>
      </c>
      <c r="AU157" s="259" t="s">
        <v>85</v>
      </c>
      <c r="AV157" s="14" t="s">
        <v>85</v>
      </c>
      <c r="AW157" s="14" t="s">
        <v>4</v>
      </c>
      <c r="AX157" s="14" t="s">
        <v>83</v>
      </c>
      <c r="AY157" s="259" t="s">
        <v>144</v>
      </c>
    </row>
    <row r="158" s="12" customFormat="1" ht="22.8" customHeight="1">
      <c r="A158" s="12"/>
      <c r="B158" s="203"/>
      <c r="C158" s="204"/>
      <c r="D158" s="205" t="s">
        <v>74</v>
      </c>
      <c r="E158" s="217" t="s">
        <v>143</v>
      </c>
      <c r="F158" s="217" t="s">
        <v>547</v>
      </c>
      <c r="G158" s="204"/>
      <c r="H158" s="204"/>
      <c r="I158" s="207"/>
      <c r="J158" s="218">
        <f>BK158</f>
        <v>0</v>
      </c>
      <c r="K158" s="204"/>
      <c r="L158" s="209"/>
      <c r="M158" s="210"/>
      <c r="N158" s="211"/>
      <c r="O158" s="211"/>
      <c r="P158" s="212">
        <f>SUM(P159:P162)</f>
        <v>0</v>
      </c>
      <c r="Q158" s="211"/>
      <c r="R158" s="212">
        <f>SUM(R159:R162)</f>
        <v>0</v>
      </c>
      <c r="S158" s="211"/>
      <c r="T158" s="213">
        <f>SUM(T159:T162)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4" t="s">
        <v>83</v>
      </c>
      <c r="AT158" s="215" t="s">
        <v>74</v>
      </c>
      <c r="AU158" s="215" t="s">
        <v>83</v>
      </c>
      <c r="AY158" s="214" t="s">
        <v>144</v>
      </c>
      <c r="BK158" s="216">
        <f>SUM(BK159:BK162)</f>
        <v>0</v>
      </c>
    </row>
    <row r="159" s="2" customFormat="1" ht="24.15" customHeight="1">
      <c r="A159" s="39"/>
      <c r="B159" s="40"/>
      <c r="C159" s="219" t="s">
        <v>143</v>
      </c>
      <c r="D159" s="219" t="s">
        <v>147</v>
      </c>
      <c r="E159" s="220" t="s">
        <v>730</v>
      </c>
      <c r="F159" s="221" t="s">
        <v>731</v>
      </c>
      <c r="G159" s="222" t="s">
        <v>279</v>
      </c>
      <c r="H159" s="223">
        <v>5483.1670000000004</v>
      </c>
      <c r="I159" s="224"/>
      <c r="J159" s="225">
        <f>ROUND(I159*H159,2)</f>
        <v>0</v>
      </c>
      <c r="K159" s="221" t="s">
        <v>151</v>
      </c>
      <c r="L159" s="45"/>
      <c r="M159" s="226" t="s">
        <v>1</v>
      </c>
      <c r="N159" s="227" t="s">
        <v>40</v>
      </c>
      <c r="O159" s="92"/>
      <c r="P159" s="228">
        <f>O159*H159</f>
        <v>0</v>
      </c>
      <c r="Q159" s="228">
        <v>0</v>
      </c>
      <c r="R159" s="228">
        <f>Q159*H159</f>
        <v>0</v>
      </c>
      <c r="S159" s="228">
        <v>0</v>
      </c>
      <c r="T159" s="22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0" t="s">
        <v>173</v>
      </c>
      <c r="AT159" s="230" t="s">
        <v>147</v>
      </c>
      <c r="AU159" s="230" t="s">
        <v>85</v>
      </c>
      <c r="AY159" s="18" t="s">
        <v>144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8" t="s">
        <v>83</v>
      </c>
      <c r="BK159" s="231">
        <f>ROUND(I159*H159,2)</f>
        <v>0</v>
      </c>
      <c r="BL159" s="18" t="s">
        <v>173</v>
      </c>
      <c r="BM159" s="230" t="s">
        <v>732</v>
      </c>
    </row>
    <row r="160" s="2" customFormat="1">
      <c r="A160" s="39"/>
      <c r="B160" s="40"/>
      <c r="C160" s="41"/>
      <c r="D160" s="232" t="s">
        <v>154</v>
      </c>
      <c r="E160" s="41"/>
      <c r="F160" s="233" t="s">
        <v>733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154</v>
      </c>
      <c r="AU160" s="18" t="s">
        <v>85</v>
      </c>
    </row>
    <row r="161" s="2" customFormat="1">
      <c r="A161" s="39"/>
      <c r="B161" s="40"/>
      <c r="C161" s="41"/>
      <c r="D161" s="237" t="s">
        <v>155</v>
      </c>
      <c r="E161" s="41"/>
      <c r="F161" s="238" t="s">
        <v>734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155</v>
      </c>
      <c r="AU161" s="18" t="s">
        <v>85</v>
      </c>
    </row>
    <row r="162" s="14" customFormat="1">
      <c r="A162" s="14"/>
      <c r="B162" s="249"/>
      <c r="C162" s="250"/>
      <c r="D162" s="232" t="s">
        <v>157</v>
      </c>
      <c r="E162" s="251" t="s">
        <v>1</v>
      </c>
      <c r="F162" s="252" t="s">
        <v>735</v>
      </c>
      <c r="G162" s="250"/>
      <c r="H162" s="253">
        <v>5483.1670000000004</v>
      </c>
      <c r="I162" s="254"/>
      <c r="J162" s="250"/>
      <c r="K162" s="250"/>
      <c r="L162" s="255"/>
      <c r="M162" s="260"/>
      <c r="N162" s="261"/>
      <c r="O162" s="261"/>
      <c r="P162" s="261"/>
      <c r="Q162" s="261"/>
      <c r="R162" s="261"/>
      <c r="S162" s="261"/>
      <c r="T162" s="26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9" t="s">
        <v>157</v>
      </c>
      <c r="AU162" s="259" t="s">
        <v>85</v>
      </c>
      <c r="AV162" s="14" t="s">
        <v>85</v>
      </c>
      <c r="AW162" s="14" t="s">
        <v>32</v>
      </c>
      <c r="AX162" s="14" t="s">
        <v>83</v>
      </c>
      <c r="AY162" s="259" t="s">
        <v>144</v>
      </c>
    </row>
    <row r="163" s="2" customFormat="1" ht="6.96" customHeight="1">
      <c r="A163" s="39"/>
      <c r="B163" s="67"/>
      <c r="C163" s="68"/>
      <c r="D163" s="68"/>
      <c r="E163" s="68"/>
      <c r="F163" s="68"/>
      <c r="G163" s="68"/>
      <c r="H163" s="68"/>
      <c r="I163" s="68"/>
      <c r="J163" s="68"/>
      <c r="K163" s="68"/>
      <c r="L163" s="45"/>
      <c r="M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</row>
  </sheetData>
  <sheetProtection sheet="1" autoFilter="0" formatColumns="0" formatRows="0" objects="1" scenarios="1" spinCount="100000" saltValue="ubMeMRfNcirbhAddpW2G6bJRi/usTDUlxHJsyYx1yrfgAfeLIE9J1+QotGL1SC/PhkoT5fJPYDJ125edmUH7IA==" hashValue="6gW1eUzZTjaLIX4lnuPAwVyI+FpDngU2Vnn5MzkgE0/Ge2SPTID39Cj0YDCJWFLVOJ8xH+9nwoTOyWD409UpTQ==" algorithmName="SHA-512" password="CC35"/>
  <autoFilter ref="C118:K162"/>
  <mergeCells count="9">
    <mergeCell ref="E7:H7"/>
    <mergeCell ref="E9:H9"/>
    <mergeCell ref="E18:H18"/>
    <mergeCell ref="E27:H27"/>
    <mergeCell ref="E85:H85"/>
    <mergeCell ref="E87:H87"/>
    <mergeCell ref="E109:H109"/>
    <mergeCell ref="E111:H111"/>
    <mergeCell ref="L2:V2"/>
  </mergeCells>
  <hyperlinks>
    <hyperlink ref="F124" r:id="rId1" display="https://podminky.urs.cz/item/CS_URS_2023_01/122252206"/>
    <hyperlink ref="F142" r:id="rId2" display="https://podminky.urs.cz/item/CS_URS_2023_01/162751117"/>
    <hyperlink ref="F147" r:id="rId3" display="https://podminky.urs.cz/item/CS_URS_2023_01/162751119"/>
    <hyperlink ref="F154" r:id="rId4" display="https://podminky.urs.cz/item/CS_URS_2023_01/171201231"/>
    <hyperlink ref="F161" r:id="rId5" display="https://podminky.urs.cz/item/CS_URS_2023_01/564871116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6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100</v>
      </c>
      <c r="AZ2" s="263" t="s">
        <v>664</v>
      </c>
      <c r="BA2" s="263" t="s">
        <v>1</v>
      </c>
      <c r="BB2" s="263" t="s">
        <v>282</v>
      </c>
      <c r="BC2" s="263" t="s">
        <v>736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737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ROUND(J123,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ROUND((SUM(BE123:BE222)),  2)</f>
        <v>0</v>
      </c>
      <c r="G33" s="39"/>
      <c r="H33" s="39"/>
      <c r="I33" s="156">
        <v>0.20999999999999999</v>
      </c>
      <c r="J33" s="155">
        <f>ROUND(((SUM(BE123:BE222))*I33),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ROUND((SUM(BF123:BF222)),  2)</f>
        <v>0</v>
      </c>
      <c r="G34" s="39"/>
      <c r="H34" s="39"/>
      <c r="I34" s="156">
        <v>0.14999999999999999</v>
      </c>
      <c r="J34" s="155">
        <f>ROUND(((SUM(BF123:BF222))*I34),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ROUND((SUM(BG123:BG222)),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ROUND((SUM(BH123:BH222)),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ROUND((SUM(BI123:BI222)),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IO-100.1c - Cyklostezka - úsek s vyloučeným provozem motorových vozidel - zábradlí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J123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J124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J125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J149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303</v>
      </c>
      <c r="E100" s="189"/>
      <c r="F100" s="189"/>
      <c r="G100" s="189"/>
      <c r="H100" s="189"/>
      <c r="I100" s="189"/>
      <c r="J100" s="190">
        <f>J158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304</v>
      </c>
      <c r="E101" s="189"/>
      <c r="F101" s="189"/>
      <c r="G101" s="189"/>
      <c r="H101" s="189"/>
      <c r="I101" s="189"/>
      <c r="J101" s="190">
        <f>J164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9" customFormat="1" ht="24.96" customHeight="1">
      <c r="A102" s="9"/>
      <c r="B102" s="180"/>
      <c r="C102" s="181"/>
      <c r="D102" s="182" t="s">
        <v>738</v>
      </c>
      <c r="E102" s="183"/>
      <c r="F102" s="183"/>
      <c r="G102" s="183"/>
      <c r="H102" s="183"/>
      <c r="I102" s="183"/>
      <c r="J102" s="184">
        <f>J171</f>
        <v>0</v>
      </c>
      <c r="K102" s="181"/>
      <c r="L102" s="185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="10" customFormat="1" ht="19.92" customHeight="1">
      <c r="A103" s="10"/>
      <c r="B103" s="186"/>
      <c r="C103" s="187"/>
      <c r="D103" s="188" t="s">
        <v>739</v>
      </c>
      <c r="E103" s="189"/>
      <c r="F103" s="189"/>
      <c r="G103" s="189"/>
      <c r="H103" s="189"/>
      <c r="I103" s="189"/>
      <c r="J103" s="190">
        <f>J172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2" customFormat="1" ht="21.84" customHeight="1">
      <c r="A104" s="39"/>
      <c r="B104" s="40"/>
      <c r="C104" s="41"/>
      <c r="D104" s="41"/>
      <c r="E104" s="41"/>
      <c r="F104" s="41"/>
      <c r="G104" s="41"/>
      <c r="H104" s="41"/>
      <c r="I104" s="41"/>
      <c r="J104" s="41"/>
      <c r="K104" s="41"/>
      <c r="L104" s="64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</row>
    <row r="105" s="2" customFormat="1" ht="6.96" customHeight="1">
      <c r="A105" s="39"/>
      <c r="B105" s="67"/>
      <c r="C105" s="68"/>
      <c r="D105" s="68"/>
      <c r="E105" s="68"/>
      <c r="F105" s="68"/>
      <c r="G105" s="68"/>
      <c r="H105" s="68"/>
      <c r="I105" s="68"/>
      <c r="J105" s="68"/>
      <c r="K105" s="68"/>
      <c r="L105" s="64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</row>
    <row r="109" s="2" customFormat="1" ht="6.96" customHeight="1">
      <c r="A109" s="39"/>
      <c r="B109" s="69"/>
      <c r="C109" s="70"/>
      <c r="D109" s="70"/>
      <c r="E109" s="70"/>
      <c r="F109" s="70"/>
      <c r="G109" s="70"/>
      <c r="H109" s="70"/>
      <c r="I109" s="70"/>
      <c r="J109" s="70"/>
      <c r="K109" s="70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24.96" customHeight="1">
      <c r="A110" s="39"/>
      <c r="B110" s="40"/>
      <c r="C110" s="24" t="s">
        <v>128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6.96" customHeight="1">
      <c r="A111" s="39"/>
      <c r="B111" s="40"/>
      <c r="C111" s="41"/>
      <c r="D111" s="41"/>
      <c r="E111" s="41"/>
      <c r="F111" s="41"/>
      <c r="G111" s="41"/>
      <c r="H111" s="41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16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16.5" customHeight="1">
      <c r="A113" s="39"/>
      <c r="B113" s="40"/>
      <c r="C113" s="41"/>
      <c r="D113" s="41"/>
      <c r="E113" s="175" t="str">
        <f>E7</f>
        <v>Tovačov – Ivaň, výstavba cyklostezky</v>
      </c>
      <c r="F113" s="33"/>
      <c r="G113" s="33"/>
      <c r="H113" s="33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12" customHeight="1">
      <c r="A114" s="39"/>
      <c r="B114" s="40"/>
      <c r="C114" s="33" t="s">
        <v>114</v>
      </c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30" customHeight="1">
      <c r="A115" s="39"/>
      <c r="B115" s="40"/>
      <c r="C115" s="41"/>
      <c r="D115" s="41"/>
      <c r="E115" s="77" t="str">
        <f>E9</f>
        <v>IO-100.1c - Cyklostezka - úsek s vyloučeným provozem motorových vozidel - zábradlí</v>
      </c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20</v>
      </c>
      <c r="D117" s="41"/>
      <c r="E117" s="41"/>
      <c r="F117" s="28" t="str">
        <f>F12</f>
        <v xml:space="preserve"> </v>
      </c>
      <c r="G117" s="41"/>
      <c r="H117" s="41"/>
      <c r="I117" s="33" t="s">
        <v>22</v>
      </c>
      <c r="J117" s="80" t="str">
        <f>IF(J12="","",J12)</f>
        <v>20. 3. 2023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6.96" customHeight="1">
      <c r="A118" s="39"/>
      <c r="B118" s="40"/>
      <c r="C118" s="41"/>
      <c r="D118" s="41"/>
      <c r="E118" s="41"/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5.15" customHeight="1">
      <c r="A119" s="39"/>
      <c r="B119" s="40"/>
      <c r="C119" s="33" t="s">
        <v>24</v>
      </c>
      <c r="D119" s="41"/>
      <c r="E119" s="41"/>
      <c r="F119" s="28" t="str">
        <f>E15</f>
        <v>Město Tovačov</v>
      </c>
      <c r="G119" s="41"/>
      <c r="H119" s="41"/>
      <c r="I119" s="33" t="s">
        <v>30</v>
      </c>
      <c r="J119" s="37" t="str">
        <f>E21</f>
        <v>Ing. Lukáš Barteček</v>
      </c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5.15" customHeight="1">
      <c r="A120" s="39"/>
      <c r="B120" s="40"/>
      <c r="C120" s="33" t="s">
        <v>28</v>
      </c>
      <c r="D120" s="41"/>
      <c r="E120" s="41"/>
      <c r="F120" s="28" t="str">
        <f>IF(E18="","",E18)</f>
        <v>Vyplň údaj</v>
      </c>
      <c r="G120" s="41"/>
      <c r="H120" s="41"/>
      <c r="I120" s="33" t="s">
        <v>33</v>
      </c>
      <c r="J120" s="37" t="str">
        <f>E24</f>
        <v xml:space="preserve"> 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10.32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11" customFormat="1" ht="29.28" customHeight="1">
      <c r="A122" s="192"/>
      <c r="B122" s="193"/>
      <c r="C122" s="194" t="s">
        <v>129</v>
      </c>
      <c r="D122" s="195" t="s">
        <v>60</v>
      </c>
      <c r="E122" s="195" t="s">
        <v>56</v>
      </c>
      <c r="F122" s="195" t="s">
        <v>57</v>
      </c>
      <c r="G122" s="195" t="s">
        <v>130</v>
      </c>
      <c r="H122" s="195" t="s">
        <v>131</v>
      </c>
      <c r="I122" s="195" t="s">
        <v>132</v>
      </c>
      <c r="J122" s="195" t="s">
        <v>118</v>
      </c>
      <c r="K122" s="196" t="s">
        <v>133</v>
      </c>
      <c r="L122" s="197"/>
      <c r="M122" s="101" t="s">
        <v>1</v>
      </c>
      <c r="N122" s="102" t="s">
        <v>39</v>
      </c>
      <c r="O122" s="102" t="s">
        <v>134</v>
      </c>
      <c r="P122" s="102" t="s">
        <v>135</v>
      </c>
      <c r="Q122" s="102" t="s">
        <v>136</v>
      </c>
      <c r="R122" s="102" t="s">
        <v>137</v>
      </c>
      <c r="S122" s="102" t="s">
        <v>138</v>
      </c>
      <c r="T122" s="103" t="s">
        <v>139</v>
      </c>
      <c r="U122" s="192"/>
      <c r="V122" s="192"/>
      <c r="W122" s="192"/>
      <c r="X122" s="192"/>
      <c r="Y122" s="192"/>
      <c r="Z122" s="192"/>
      <c r="AA122" s="192"/>
      <c r="AB122" s="192"/>
      <c r="AC122" s="192"/>
      <c r="AD122" s="192"/>
      <c r="AE122" s="192"/>
    </row>
    <row r="123" s="2" customFormat="1" ht="22.8" customHeight="1">
      <c r="A123" s="39"/>
      <c r="B123" s="40"/>
      <c r="C123" s="108" t="s">
        <v>140</v>
      </c>
      <c r="D123" s="41"/>
      <c r="E123" s="41"/>
      <c r="F123" s="41"/>
      <c r="G123" s="41"/>
      <c r="H123" s="41"/>
      <c r="I123" s="41"/>
      <c r="J123" s="198">
        <f>BK123</f>
        <v>0</v>
      </c>
      <c r="K123" s="41"/>
      <c r="L123" s="45"/>
      <c r="M123" s="104"/>
      <c r="N123" s="199"/>
      <c r="O123" s="105"/>
      <c r="P123" s="200">
        <f>P124+P171</f>
        <v>0</v>
      </c>
      <c r="Q123" s="105"/>
      <c r="R123" s="200">
        <f>R124+R171</f>
        <v>0.59671679999999994</v>
      </c>
      <c r="S123" s="105"/>
      <c r="T123" s="201">
        <f>T124+T171</f>
        <v>0.5</v>
      </c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T123" s="18" t="s">
        <v>74</v>
      </c>
      <c r="AU123" s="18" t="s">
        <v>120</v>
      </c>
      <c r="BK123" s="202">
        <f>BK124+BK171</f>
        <v>0</v>
      </c>
    </row>
    <row r="124" s="12" customFormat="1" ht="25.92" customHeight="1">
      <c r="A124" s="12"/>
      <c r="B124" s="203"/>
      <c r="C124" s="204"/>
      <c r="D124" s="205" t="s">
        <v>74</v>
      </c>
      <c r="E124" s="206" t="s">
        <v>305</v>
      </c>
      <c r="F124" s="206" t="s">
        <v>306</v>
      </c>
      <c r="G124" s="204"/>
      <c r="H124" s="204"/>
      <c r="I124" s="207"/>
      <c r="J124" s="208">
        <f>BK124</f>
        <v>0</v>
      </c>
      <c r="K124" s="204"/>
      <c r="L124" s="209"/>
      <c r="M124" s="210"/>
      <c r="N124" s="211"/>
      <c r="O124" s="211"/>
      <c r="P124" s="212">
        <f>P125+P149+P158+P164</f>
        <v>0</v>
      </c>
      <c r="Q124" s="211"/>
      <c r="R124" s="212">
        <f>R125+R149+R158+R164</f>
        <v>0.0020639999999999999</v>
      </c>
      <c r="S124" s="211"/>
      <c r="T124" s="213">
        <f>T125+T149+T158+T164</f>
        <v>0</v>
      </c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R124" s="214" t="s">
        <v>83</v>
      </c>
      <c r="AT124" s="215" t="s">
        <v>74</v>
      </c>
      <c r="AU124" s="215" t="s">
        <v>75</v>
      </c>
      <c r="AY124" s="214" t="s">
        <v>144</v>
      </c>
      <c r="BK124" s="216">
        <f>BK125+BK149+BK158+BK164</f>
        <v>0</v>
      </c>
    </row>
    <row r="125" s="12" customFormat="1" ht="22.8" customHeight="1">
      <c r="A125" s="12"/>
      <c r="B125" s="203"/>
      <c r="C125" s="204"/>
      <c r="D125" s="205" t="s">
        <v>74</v>
      </c>
      <c r="E125" s="217" t="s">
        <v>83</v>
      </c>
      <c r="F125" s="217" t="s">
        <v>307</v>
      </c>
      <c r="G125" s="204"/>
      <c r="H125" s="204"/>
      <c r="I125" s="207"/>
      <c r="J125" s="218">
        <f>BK125</f>
        <v>0</v>
      </c>
      <c r="K125" s="204"/>
      <c r="L125" s="209"/>
      <c r="M125" s="210"/>
      <c r="N125" s="211"/>
      <c r="O125" s="211"/>
      <c r="P125" s="212">
        <f>SUM(P126:P148)</f>
        <v>0</v>
      </c>
      <c r="Q125" s="211"/>
      <c r="R125" s="212">
        <f>SUM(R126:R148)</f>
        <v>0</v>
      </c>
      <c r="S125" s="211"/>
      <c r="T125" s="213">
        <f>SUM(T126:T148)</f>
        <v>0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4" t="s">
        <v>83</v>
      </c>
      <c r="AT125" s="215" t="s">
        <v>74</v>
      </c>
      <c r="AU125" s="215" t="s">
        <v>83</v>
      </c>
      <c r="AY125" s="214" t="s">
        <v>144</v>
      </c>
      <c r="BK125" s="216">
        <f>SUM(BK126:BK148)</f>
        <v>0</v>
      </c>
    </row>
    <row r="126" s="2" customFormat="1" ht="24.15" customHeight="1">
      <c r="A126" s="39"/>
      <c r="B126" s="40"/>
      <c r="C126" s="219" t="s">
        <v>83</v>
      </c>
      <c r="D126" s="219" t="s">
        <v>147</v>
      </c>
      <c r="E126" s="220" t="s">
        <v>667</v>
      </c>
      <c r="F126" s="221" t="s">
        <v>668</v>
      </c>
      <c r="G126" s="222" t="s">
        <v>282</v>
      </c>
      <c r="H126" s="223">
        <v>1.5840000000000001</v>
      </c>
      <c r="I126" s="224"/>
      <c r="J126" s="225">
        <f>ROUND(I126*H126,2)</f>
        <v>0</v>
      </c>
      <c r="K126" s="221" t="s">
        <v>151</v>
      </c>
      <c r="L126" s="45"/>
      <c r="M126" s="226" t="s">
        <v>1</v>
      </c>
      <c r="N126" s="227" t="s">
        <v>40</v>
      </c>
      <c r="O126" s="92"/>
      <c r="P126" s="228">
        <f>O126*H126</f>
        <v>0</v>
      </c>
      <c r="Q126" s="228">
        <v>0</v>
      </c>
      <c r="R126" s="228">
        <f>Q126*H126</f>
        <v>0</v>
      </c>
      <c r="S126" s="228">
        <v>0</v>
      </c>
      <c r="T126" s="229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30" t="s">
        <v>173</v>
      </c>
      <c r="AT126" s="230" t="s">
        <v>147</v>
      </c>
      <c r="AU126" s="230" t="s">
        <v>85</v>
      </c>
      <c r="AY126" s="18" t="s">
        <v>144</v>
      </c>
      <c r="BE126" s="231">
        <f>IF(N126="základní",J126,0)</f>
        <v>0</v>
      </c>
      <c r="BF126" s="231">
        <f>IF(N126="snížená",J126,0)</f>
        <v>0</v>
      </c>
      <c r="BG126" s="231">
        <f>IF(N126="zákl. přenesená",J126,0)</f>
        <v>0</v>
      </c>
      <c r="BH126" s="231">
        <f>IF(N126="sníž. přenesená",J126,0)</f>
        <v>0</v>
      </c>
      <c r="BI126" s="231">
        <f>IF(N126="nulová",J126,0)</f>
        <v>0</v>
      </c>
      <c r="BJ126" s="18" t="s">
        <v>83</v>
      </c>
      <c r="BK126" s="231">
        <f>ROUND(I126*H126,2)</f>
        <v>0</v>
      </c>
      <c r="BL126" s="18" t="s">
        <v>173</v>
      </c>
      <c r="BM126" s="230" t="s">
        <v>669</v>
      </c>
    </row>
    <row r="127" s="2" customFormat="1">
      <c r="A127" s="39"/>
      <c r="B127" s="40"/>
      <c r="C127" s="41"/>
      <c r="D127" s="232" t="s">
        <v>154</v>
      </c>
      <c r="E127" s="41"/>
      <c r="F127" s="233" t="s">
        <v>670</v>
      </c>
      <c r="G127" s="41"/>
      <c r="H127" s="41"/>
      <c r="I127" s="234"/>
      <c r="J127" s="41"/>
      <c r="K127" s="41"/>
      <c r="L127" s="45"/>
      <c r="M127" s="235"/>
      <c r="N127" s="236"/>
      <c r="O127" s="92"/>
      <c r="P127" s="92"/>
      <c r="Q127" s="92"/>
      <c r="R127" s="92"/>
      <c r="S127" s="92"/>
      <c r="T127" s="93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154</v>
      </c>
      <c r="AU127" s="18" t="s">
        <v>85</v>
      </c>
    </row>
    <row r="128" s="2" customFormat="1">
      <c r="A128" s="39"/>
      <c r="B128" s="40"/>
      <c r="C128" s="41"/>
      <c r="D128" s="237" t="s">
        <v>155</v>
      </c>
      <c r="E128" s="41"/>
      <c r="F128" s="238" t="s">
        <v>671</v>
      </c>
      <c r="G128" s="41"/>
      <c r="H128" s="41"/>
      <c r="I128" s="234"/>
      <c r="J128" s="41"/>
      <c r="K128" s="41"/>
      <c r="L128" s="45"/>
      <c r="M128" s="235"/>
      <c r="N128" s="236"/>
      <c r="O128" s="92"/>
      <c r="P128" s="92"/>
      <c r="Q128" s="92"/>
      <c r="R128" s="92"/>
      <c r="S128" s="92"/>
      <c r="T128" s="93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T128" s="18" t="s">
        <v>155</v>
      </c>
      <c r="AU128" s="18" t="s">
        <v>85</v>
      </c>
    </row>
    <row r="129" s="14" customFormat="1">
      <c r="A129" s="14"/>
      <c r="B129" s="249"/>
      <c r="C129" s="250"/>
      <c r="D129" s="232" t="s">
        <v>157</v>
      </c>
      <c r="E129" s="251" t="s">
        <v>1</v>
      </c>
      <c r="F129" s="252" t="s">
        <v>740</v>
      </c>
      <c r="G129" s="250"/>
      <c r="H129" s="253">
        <v>1.5840000000000001</v>
      </c>
      <c r="I129" s="254"/>
      <c r="J129" s="250"/>
      <c r="K129" s="250"/>
      <c r="L129" s="255"/>
      <c r="M129" s="256"/>
      <c r="N129" s="257"/>
      <c r="O129" s="257"/>
      <c r="P129" s="257"/>
      <c r="Q129" s="257"/>
      <c r="R129" s="257"/>
      <c r="S129" s="257"/>
      <c r="T129" s="258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9" t="s">
        <v>157</v>
      </c>
      <c r="AU129" s="259" t="s">
        <v>85</v>
      </c>
      <c r="AV129" s="14" t="s">
        <v>85</v>
      </c>
      <c r="AW129" s="14" t="s">
        <v>32</v>
      </c>
      <c r="AX129" s="14" t="s">
        <v>75</v>
      </c>
      <c r="AY129" s="259" t="s">
        <v>144</v>
      </c>
    </row>
    <row r="130" s="15" customFormat="1">
      <c r="A130" s="15"/>
      <c r="B130" s="264"/>
      <c r="C130" s="265"/>
      <c r="D130" s="232" t="s">
        <v>157</v>
      </c>
      <c r="E130" s="266" t="s">
        <v>664</v>
      </c>
      <c r="F130" s="267" t="s">
        <v>321</v>
      </c>
      <c r="G130" s="265"/>
      <c r="H130" s="268">
        <v>1.5840000000000001</v>
      </c>
      <c r="I130" s="269"/>
      <c r="J130" s="265"/>
      <c r="K130" s="265"/>
      <c r="L130" s="270"/>
      <c r="M130" s="271"/>
      <c r="N130" s="272"/>
      <c r="O130" s="272"/>
      <c r="P130" s="272"/>
      <c r="Q130" s="272"/>
      <c r="R130" s="272"/>
      <c r="S130" s="272"/>
      <c r="T130" s="273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T130" s="274" t="s">
        <v>157</v>
      </c>
      <c r="AU130" s="274" t="s">
        <v>85</v>
      </c>
      <c r="AV130" s="15" t="s">
        <v>173</v>
      </c>
      <c r="AW130" s="15" t="s">
        <v>32</v>
      </c>
      <c r="AX130" s="15" t="s">
        <v>83</v>
      </c>
      <c r="AY130" s="274" t="s">
        <v>144</v>
      </c>
    </row>
    <row r="131" s="2" customFormat="1" ht="37.8" customHeight="1">
      <c r="A131" s="39"/>
      <c r="B131" s="40"/>
      <c r="C131" s="219" t="s">
        <v>85</v>
      </c>
      <c r="D131" s="219" t="s">
        <v>147</v>
      </c>
      <c r="E131" s="220" t="s">
        <v>371</v>
      </c>
      <c r="F131" s="221" t="s">
        <v>372</v>
      </c>
      <c r="G131" s="222" t="s">
        <v>282</v>
      </c>
      <c r="H131" s="223">
        <v>1.5840000000000001</v>
      </c>
      <c r="I131" s="224"/>
      <c r="J131" s="225">
        <f>ROUND(I131*H131,2)</f>
        <v>0</v>
      </c>
      <c r="K131" s="221" t="s">
        <v>151</v>
      </c>
      <c r="L131" s="45"/>
      <c r="M131" s="226" t="s">
        <v>1</v>
      </c>
      <c r="N131" s="227" t="s">
        <v>40</v>
      </c>
      <c r="O131" s="92"/>
      <c r="P131" s="228">
        <f>O131*H131</f>
        <v>0</v>
      </c>
      <c r="Q131" s="228">
        <v>0</v>
      </c>
      <c r="R131" s="228">
        <f>Q131*H131</f>
        <v>0</v>
      </c>
      <c r="S131" s="228">
        <v>0</v>
      </c>
      <c r="T131" s="229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30" t="s">
        <v>173</v>
      </c>
      <c r="AT131" s="230" t="s">
        <v>147</v>
      </c>
      <c r="AU131" s="230" t="s">
        <v>85</v>
      </c>
      <c r="AY131" s="18" t="s">
        <v>144</v>
      </c>
      <c r="BE131" s="231">
        <f>IF(N131="základní",J131,0)</f>
        <v>0</v>
      </c>
      <c r="BF131" s="231">
        <f>IF(N131="snížená",J131,0)</f>
        <v>0</v>
      </c>
      <c r="BG131" s="231">
        <f>IF(N131="zákl. přenesená",J131,0)</f>
        <v>0</v>
      </c>
      <c r="BH131" s="231">
        <f>IF(N131="sníž. přenesená",J131,0)</f>
        <v>0</v>
      </c>
      <c r="BI131" s="231">
        <f>IF(N131="nulová",J131,0)</f>
        <v>0</v>
      </c>
      <c r="BJ131" s="18" t="s">
        <v>83</v>
      </c>
      <c r="BK131" s="231">
        <f>ROUND(I131*H131,2)</f>
        <v>0</v>
      </c>
      <c r="BL131" s="18" t="s">
        <v>173</v>
      </c>
      <c r="BM131" s="230" t="s">
        <v>373</v>
      </c>
    </row>
    <row r="132" s="2" customFormat="1">
      <c r="A132" s="39"/>
      <c r="B132" s="40"/>
      <c r="C132" s="41"/>
      <c r="D132" s="232" t="s">
        <v>154</v>
      </c>
      <c r="E132" s="41"/>
      <c r="F132" s="233" t="s">
        <v>374</v>
      </c>
      <c r="G132" s="41"/>
      <c r="H132" s="41"/>
      <c r="I132" s="234"/>
      <c r="J132" s="41"/>
      <c r="K132" s="41"/>
      <c r="L132" s="45"/>
      <c r="M132" s="235"/>
      <c r="N132" s="236"/>
      <c r="O132" s="92"/>
      <c r="P132" s="92"/>
      <c r="Q132" s="92"/>
      <c r="R132" s="92"/>
      <c r="S132" s="92"/>
      <c r="T132" s="93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154</v>
      </c>
      <c r="AU132" s="18" t="s">
        <v>85</v>
      </c>
    </row>
    <row r="133" s="2" customFormat="1">
      <c r="A133" s="39"/>
      <c r="B133" s="40"/>
      <c r="C133" s="41"/>
      <c r="D133" s="237" t="s">
        <v>155</v>
      </c>
      <c r="E133" s="41"/>
      <c r="F133" s="238" t="s">
        <v>375</v>
      </c>
      <c r="G133" s="41"/>
      <c r="H133" s="41"/>
      <c r="I133" s="234"/>
      <c r="J133" s="41"/>
      <c r="K133" s="41"/>
      <c r="L133" s="45"/>
      <c r="M133" s="235"/>
      <c r="N133" s="236"/>
      <c r="O133" s="92"/>
      <c r="P133" s="92"/>
      <c r="Q133" s="92"/>
      <c r="R133" s="92"/>
      <c r="S133" s="92"/>
      <c r="T133" s="93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155</v>
      </c>
      <c r="AU133" s="18" t="s">
        <v>85</v>
      </c>
    </row>
    <row r="134" s="14" customFormat="1">
      <c r="A134" s="14"/>
      <c r="B134" s="249"/>
      <c r="C134" s="250"/>
      <c r="D134" s="232" t="s">
        <v>157</v>
      </c>
      <c r="E134" s="251" t="s">
        <v>1</v>
      </c>
      <c r="F134" s="252" t="s">
        <v>664</v>
      </c>
      <c r="G134" s="250"/>
      <c r="H134" s="253">
        <v>1.5840000000000001</v>
      </c>
      <c r="I134" s="254"/>
      <c r="J134" s="250"/>
      <c r="K134" s="250"/>
      <c r="L134" s="255"/>
      <c r="M134" s="256"/>
      <c r="N134" s="257"/>
      <c r="O134" s="257"/>
      <c r="P134" s="257"/>
      <c r="Q134" s="257"/>
      <c r="R134" s="257"/>
      <c r="S134" s="257"/>
      <c r="T134" s="258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9" t="s">
        <v>157</v>
      </c>
      <c r="AU134" s="259" t="s">
        <v>85</v>
      </c>
      <c r="AV134" s="14" t="s">
        <v>85</v>
      </c>
      <c r="AW134" s="14" t="s">
        <v>32</v>
      </c>
      <c r="AX134" s="14" t="s">
        <v>75</v>
      </c>
      <c r="AY134" s="259" t="s">
        <v>144</v>
      </c>
    </row>
    <row r="135" s="15" customFormat="1">
      <c r="A135" s="15"/>
      <c r="B135" s="264"/>
      <c r="C135" s="265"/>
      <c r="D135" s="232" t="s">
        <v>157</v>
      </c>
      <c r="E135" s="266" t="s">
        <v>1</v>
      </c>
      <c r="F135" s="267" t="s">
        <v>321</v>
      </c>
      <c r="G135" s="265"/>
      <c r="H135" s="268">
        <v>1.5840000000000001</v>
      </c>
      <c r="I135" s="269"/>
      <c r="J135" s="265"/>
      <c r="K135" s="265"/>
      <c r="L135" s="270"/>
      <c r="M135" s="271"/>
      <c r="N135" s="272"/>
      <c r="O135" s="272"/>
      <c r="P135" s="272"/>
      <c r="Q135" s="272"/>
      <c r="R135" s="272"/>
      <c r="S135" s="272"/>
      <c r="T135" s="273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T135" s="274" t="s">
        <v>157</v>
      </c>
      <c r="AU135" s="274" t="s">
        <v>85</v>
      </c>
      <c r="AV135" s="15" t="s">
        <v>173</v>
      </c>
      <c r="AW135" s="15" t="s">
        <v>32</v>
      </c>
      <c r="AX135" s="15" t="s">
        <v>83</v>
      </c>
      <c r="AY135" s="274" t="s">
        <v>144</v>
      </c>
    </row>
    <row r="136" s="2" customFormat="1" ht="37.8" customHeight="1">
      <c r="A136" s="39"/>
      <c r="B136" s="40"/>
      <c r="C136" s="219" t="s">
        <v>166</v>
      </c>
      <c r="D136" s="219" t="s">
        <v>147</v>
      </c>
      <c r="E136" s="220" t="s">
        <v>378</v>
      </c>
      <c r="F136" s="221" t="s">
        <v>379</v>
      </c>
      <c r="G136" s="222" t="s">
        <v>282</v>
      </c>
      <c r="H136" s="223">
        <v>9.5039999999999996</v>
      </c>
      <c r="I136" s="224"/>
      <c r="J136" s="225">
        <f>ROUND(I136*H136,2)</f>
        <v>0</v>
      </c>
      <c r="K136" s="221" t="s">
        <v>151</v>
      </c>
      <c r="L136" s="45"/>
      <c r="M136" s="226" t="s">
        <v>1</v>
      </c>
      <c r="N136" s="227" t="s">
        <v>40</v>
      </c>
      <c r="O136" s="92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0" t="s">
        <v>173</v>
      </c>
      <c r="AT136" s="230" t="s">
        <v>147</v>
      </c>
      <c r="AU136" s="230" t="s">
        <v>85</v>
      </c>
      <c r="AY136" s="18" t="s">
        <v>144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8" t="s">
        <v>83</v>
      </c>
      <c r="BK136" s="231">
        <f>ROUND(I136*H136,2)</f>
        <v>0</v>
      </c>
      <c r="BL136" s="18" t="s">
        <v>173</v>
      </c>
      <c r="BM136" s="230" t="s">
        <v>380</v>
      </c>
    </row>
    <row r="137" s="2" customFormat="1">
      <c r="A137" s="39"/>
      <c r="B137" s="40"/>
      <c r="C137" s="41"/>
      <c r="D137" s="232" t="s">
        <v>154</v>
      </c>
      <c r="E137" s="41"/>
      <c r="F137" s="233" t="s">
        <v>381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154</v>
      </c>
      <c r="AU137" s="18" t="s">
        <v>85</v>
      </c>
    </row>
    <row r="138" s="2" customFormat="1">
      <c r="A138" s="39"/>
      <c r="B138" s="40"/>
      <c r="C138" s="41"/>
      <c r="D138" s="237" t="s">
        <v>155</v>
      </c>
      <c r="E138" s="41"/>
      <c r="F138" s="238" t="s">
        <v>382</v>
      </c>
      <c r="G138" s="41"/>
      <c r="H138" s="41"/>
      <c r="I138" s="234"/>
      <c r="J138" s="41"/>
      <c r="K138" s="41"/>
      <c r="L138" s="45"/>
      <c r="M138" s="235"/>
      <c r="N138" s="236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155</v>
      </c>
      <c r="AU138" s="18" t="s">
        <v>85</v>
      </c>
    </row>
    <row r="139" s="13" customFormat="1">
      <c r="A139" s="13"/>
      <c r="B139" s="239"/>
      <c r="C139" s="240"/>
      <c r="D139" s="232" t="s">
        <v>157</v>
      </c>
      <c r="E139" s="241" t="s">
        <v>1</v>
      </c>
      <c r="F139" s="242" t="s">
        <v>383</v>
      </c>
      <c r="G139" s="240"/>
      <c r="H139" s="241" t="s">
        <v>1</v>
      </c>
      <c r="I139" s="243"/>
      <c r="J139" s="240"/>
      <c r="K139" s="240"/>
      <c r="L139" s="244"/>
      <c r="M139" s="245"/>
      <c r="N139" s="246"/>
      <c r="O139" s="246"/>
      <c r="P139" s="246"/>
      <c r="Q139" s="246"/>
      <c r="R139" s="246"/>
      <c r="S139" s="246"/>
      <c r="T139" s="247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8" t="s">
        <v>157</v>
      </c>
      <c r="AU139" s="248" t="s">
        <v>85</v>
      </c>
      <c r="AV139" s="13" t="s">
        <v>83</v>
      </c>
      <c r="AW139" s="13" t="s">
        <v>32</v>
      </c>
      <c r="AX139" s="13" t="s">
        <v>75</v>
      </c>
      <c r="AY139" s="248" t="s">
        <v>144</v>
      </c>
    </row>
    <row r="140" s="14" customFormat="1">
      <c r="A140" s="14"/>
      <c r="B140" s="249"/>
      <c r="C140" s="250"/>
      <c r="D140" s="232" t="s">
        <v>157</v>
      </c>
      <c r="E140" s="251" t="s">
        <v>1</v>
      </c>
      <c r="F140" s="252" t="s">
        <v>664</v>
      </c>
      <c r="G140" s="250"/>
      <c r="H140" s="253">
        <v>1.5840000000000001</v>
      </c>
      <c r="I140" s="254"/>
      <c r="J140" s="250"/>
      <c r="K140" s="250"/>
      <c r="L140" s="255"/>
      <c r="M140" s="256"/>
      <c r="N140" s="257"/>
      <c r="O140" s="257"/>
      <c r="P140" s="257"/>
      <c r="Q140" s="257"/>
      <c r="R140" s="257"/>
      <c r="S140" s="257"/>
      <c r="T140" s="258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9" t="s">
        <v>157</v>
      </c>
      <c r="AU140" s="259" t="s">
        <v>85</v>
      </c>
      <c r="AV140" s="14" t="s">
        <v>85</v>
      </c>
      <c r="AW140" s="14" t="s">
        <v>32</v>
      </c>
      <c r="AX140" s="14" t="s">
        <v>75</v>
      </c>
      <c r="AY140" s="259" t="s">
        <v>144</v>
      </c>
    </row>
    <row r="141" s="15" customFormat="1">
      <c r="A141" s="15"/>
      <c r="B141" s="264"/>
      <c r="C141" s="265"/>
      <c r="D141" s="232" t="s">
        <v>157</v>
      </c>
      <c r="E141" s="266" t="s">
        <v>1</v>
      </c>
      <c r="F141" s="267" t="s">
        <v>321</v>
      </c>
      <c r="G141" s="265"/>
      <c r="H141" s="268">
        <v>1.5840000000000001</v>
      </c>
      <c r="I141" s="269"/>
      <c r="J141" s="265"/>
      <c r="K141" s="265"/>
      <c r="L141" s="270"/>
      <c r="M141" s="271"/>
      <c r="N141" s="272"/>
      <c r="O141" s="272"/>
      <c r="P141" s="272"/>
      <c r="Q141" s="272"/>
      <c r="R141" s="272"/>
      <c r="S141" s="272"/>
      <c r="T141" s="273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T141" s="274" t="s">
        <v>157</v>
      </c>
      <c r="AU141" s="274" t="s">
        <v>85</v>
      </c>
      <c r="AV141" s="15" t="s">
        <v>173</v>
      </c>
      <c r="AW141" s="15" t="s">
        <v>32</v>
      </c>
      <c r="AX141" s="15" t="s">
        <v>83</v>
      </c>
      <c r="AY141" s="274" t="s">
        <v>144</v>
      </c>
    </row>
    <row r="142" s="14" customFormat="1">
      <c r="A142" s="14"/>
      <c r="B142" s="249"/>
      <c r="C142" s="250"/>
      <c r="D142" s="232" t="s">
        <v>157</v>
      </c>
      <c r="E142" s="250"/>
      <c r="F142" s="252" t="s">
        <v>741</v>
      </c>
      <c r="G142" s="250"/>
      <c r="H142" s="253">
        <v>9.5039999999999996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157</v>
      </c>
      <c r="AU142" s="259" t="s">
        <v>85</v>
      </c>
      <c r="AV142" s="14" t="s">
        <v>85</v>
      </c>
      <c r="AW142" s="14" t="s">
        <v>4</v>
      </c>
      <c r="AX142" s="14" t="s">
        <v>83</v>
      </c>
      <c r="AY142" s="259" t="s">
        <v>144</v>
      </c>
    </row>
    <row r="143" s="2" customFormat="1" ht="33" customHeight="1">
      <c r="A143" s="39"/>
      <c r="B143" s="40"/>
      <c r="C143" s="219" t="s">
        <v>173</v>
      </c>
      <c r="D143" s="219" t="s">
        <v>147</v>
      </c>
      <c r="E143" s="220" t="s">
        <v>397</v>
      </c>
      <c r="F143" s="221" t="s">
        <v>398</v>
      </c>
      <c r="G143" s="222" t="s">
        <v>399</v>
      </c>
      <c r="H143" s="223">
        <v>2.6930000000000001</v>
      </c>
      <c r="I143" s="224"/>
      <c r="J143" s="225">
        <f>ROUND(I143*H143,2)</f>
        <v>0</v>
      </c>
      <c r="K143" s="221" t="s">
        <v>151</v>
      </c>
      <c r="L143" s="45"/>
      <c r="M143" s="226" t="s">
        <v>1</v>
      </c>
      <c r="N143" s="227" t="s">
        <v>40</v>
      </c>
      <c r="O143" s="92"/>
      <c r="P143" s="228">
        <f>O143*H143</f>
        <v>0</v>
      </c>
      <c r="Q143" s="228">
        <v>0</v>
      </c>
      <c r="R143" s="228">
        <f>Q143*H143</f>
        <v>0</v>
      </c>
      <c r="S143" s="228">
        <v>0</v>
      </c>
      <c r="T143" s="229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30" t="s">
        <v>173</v>
      </c>
      <c r="AT143" s="230" t="s">
        <v>147</v>
      </c>
      <c r="AU143" s="230" t="s">
        <v>85</v>
      </c>
      <c r="AY143" s="18" t="s">
        <v>144</v>
      </c>
      <c r="BE143" s="231">
        <f>IF(N143="základní",J143,0)</f>
        <v>0</v>
      </c>
      <c r="BF143" s="231">
        <f>IF(N143="snížená",J143,0)</f>
        <v>0</v>
      </c>
      <c r="BG143" s="231">
        <f>IF(N143="zákl. přenesená",J143,0)</f>
        <v>0</v>
      </c>
      <c r="BH143" s="231">
        <f>IF(N143="sníž. přenesená",J143,0)</f>
        <v>0</v>
      </c>
      <c r="BI143" s="231">
        <f>IF(N143="nulová",J143,0)</f>
        <v>0</v>
      </c>
      <c r="BJ143" s="18" t="s">
        <v>83</v>
      </c>
      <c r="BK143" s="231">
        <f>ROUND(I143*H143,2)</f>
        <v>0</v>
      </c>
      <c r="BL143" s="18" t="s">
        <v>173</v>
      </c>
      <c r="BM143" s="230" t="s">
        <v>400</v>
      </c>
    </row>
    <row r="144" s="2" customFormat="1">
      <c r="A144" s="39"/>
      <c r="B144" s="40"/>
      <c r="C144" s="41"/>
      <c r="D144" s="232" t="s">
        <v>154</v>
      </c>
      <c r="E144" s="41"/>
      <c r="F144" s="233" t="s">
        <v>401</v>
      </c>
      <c r="G144" s="41"/>
      <c r="H144" s="41"/>
      <c r="I144" s="234"/>
      <c r="J144" s="41"/>
      <c r="K144" s="41"/>
      <c r="L144" s="45"/>
      <c r="M144" s="235"/>
      <c r="N144" s="236"/>
      <c r="O144" s="92"/>
      <c r="P144" s="92"/>
      <c r="Q144" s="92"/>
      <c r="R144" s="92"/>
      <c r="S144" s="92"/>
      <c r="T144" s="93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154</v>
      </c>
      <c r="AU144" s="18" t="s">
        <v>85</v>
      </c>
    </row>
    <row r="145" s="2" customFormat="1">
      <c r="A145" s="39"/>
      <c r="B145" s="40"/>
      <c r="C145" s="41"/>
      <c r="D145" s="237" t="s">
        <v>155</v>
      </c>
      <c r="E145" s="41"/>
      <c r="F145" s="238" t="s">
        <v>402</v>
      </c>
      <c r="G145" s="41"/>
      <c r="H145" s="41"/>
      <c r="I145" s="234"/>
      <c r="J145" s="41"/>
      <c r="K145" s="41"/>
      <c r="L145" s="45"/>
      <c r="M145" s="235"/>
      <c r="N145" s="236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155</v>
      </c>
      <c r="AU145" s="18" t="s">
        <v>85</v>
      </c>
    </row>
    <row r="146" s="14" customFormat="1">
      <c r="A146" s="14"/>
      <c r="B146" s="249"/>
      <c r="C146" s="250"/>
      <c r="D146" s="232" t="s">
        <v>157</v>
      </c>
      <c r="E146" s="251" t="s">
        <v>1</v>
      </c>
      <c r="F146" s="252" t="s">
        <v>664</v>
      </c>
      <c r="G146" s="250"/>
      <c r="H146" s="253">
        <v>1.5840000000000001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157</v>
      </c>
      <c r="AU146" s="259" t="s">
        <v>85</v>
      </c>
      <c r="AV146" s="14" t="s">
        <v>85</v>
      </c>
      <c r="AW146" s="14" t="s">
        <v>32</v>
      </c>
      <c r="AX146" s="14" t="s">
        <v>75</v>
      </c>
      <c r="AY146" s="259" t="s">
        <v>144</v>
      </c>
    </row>
    <row r="147" s="15" customFormat="1">
      <c r="A147" s="15"/>
      <c r="B147" s="264"/>
      <c r="C147" s="265"/>
      <c r="D147" s="232" t="s">
        <v>157</v>
      </c>
      <c r="E147" s="266" t="s">
        <v>1</v>
      </c>
      <c r="F147" s="267" t="s">
        <v>321</v>
      </c>
      <c r="G147" s="265"/>
      <c r="H147" s="268">
        <v>1.5840000000000001</v>
      </c>
      <c r="I147" s="269"/>
      <c r="J147" s="265"/>
      <c r="K147" s="265"/>
      <c r="L147" s="270"/>
      <c r="M147" s="271"/>
      <c r="N147" s="272"/>
      <c r="O147" s="272"/>
      <c r="P147" s="272"/>
      <c r="Q147" s="272"/>
      <c r="R147" s="272"/>
      <c r="S147" s="272"/>
      <c r="T147" s="273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T147" s="274" t="s">
        <v>157</v>
      </c>
      <c r="AU147" s="274" t="s">
        <v>85</v>
      </c>
      <c r="AV147" s="15" t="s">
        <v>173</v>
      </c>
      <c r="AW147" s="15" t="s">
        <v>32</v>
      </c>
      <c r="AX147" s="15" t="s">
        <v>83</v>
      </c>
      <c r="AY147" s="274" t="s">
        <v>144</v>
      </c>
    </row>
    <row r="148" s="14" customFormat="1">
      <c r="A148" s="14"/>
      <c r="B148" s="249"/>
      <c r="C148" s="250"/>
      <c r="D148" s="232" t="s">
        <v>157</v>
      </c>
      <c r="E148" s="250"/>
      <c r="F148" s="252" t="s">
        <v>742</v>
      </c>
      <c r="G148" s="250"/>
      <c r="H148" s="253">
        <v>2.6930000000000001</v>
      </c>
      <c r="I148" s="254"/>
      <c r="J148" s="250"/>
      <c r="K148" s="250"/>
      <c r="L148" s="255"/>
      <c r="M148" s="256"/>
      <c r="N148" s="257"/>
      <c r="O148" s="257"/>
      <c r="P148" s="257"/>
      <c r="Q148" s="257"/>
      <c r="R148" s="257"/>
      <c r="S148" s="257"/>
      <c r="T148" s="258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9" t="s">
        <v>157</v>
      </c>
      <c r="AU148" s="259" t="s">
        <v>85</v>
      </c>
      <c r="AV148" s="14" t="s">
        <v>85</v>
      </c>
      <c r="AW148" s="14" t="s">
        <v>4</v>
      </c>
      <c r="AX148" s="14" t="s">
        <v>83</v>
      </c>
      <c r="AY148" s="259" t="s">
        <v>144</v>
      </c>
    </row>
    <row r="149" s="12" customFormat="1" ht="22.8" customHeight="1">
      <c r="A149" s="12"/>
      <c r="B149" s="203"/>
      <c r="C149" s="204"/>
      <c r="D149" s="205" t="s">
        <v>74</v>
      </c>
      <c r="E149" s="217" t="s">
        <v>85</v>
      </c>
      <c r="F149" s="217" t="s">
        <v>518</v>
      </c>
      <c r="G149" s="204"/>
      <c r="H149" s="204"/>
      <c r="I149" s="207"/>
      <c r="J149" s="218">
        <f>BK149</f>
        <v>0</v>
      </c>
      <c r="K149" s="204"/>
      <c r="L149" s="209"/>
      <c r="M149" s="210"/>
      <c r="N149" s="211"/>
      <c r="O149" s="211"/>
      <c r="P149" s="212">
        <f>SUM(P150:P157)</f>
        <v>0</v>
      </c>
      <c r="Q149" s="211"/>
      <c r="R149" s="212">
        <f>SUM(R150:R157)</f>
        <v>0</v>
      </c>
      <c r="S149" s="211"/>
      <c r="T149" s="213">
        <f>SUM(T150:T157)</f>
        <v>0</v>
      </c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R149" s="214" t="s">
        <v>83</v>
      </c>
      <c r="AT149" s="215" t="s">
        <v>74</v>
      </c>
      <c r="AU149" s="215" t="s">
        <v>83</v>
      </c>
      <c r="AY149" s="214" t="s">
        <v>144</v>
      </c>
      <c r="BK149" s="216">
        <f>SUM(BK150:BK157)</f>
        <v>0</v>
      </c>
    </row>
    <row r="150" s="2" customFormat="1" ht="21.75" customHeight="1">
      <c r="A150" s="39"/>
      <c r="B150" s="40"/>
      <c r="C150" s="219" t="s">
        <v>143</v>
      </c>
      <c r="D150" s="219" t="s">
        <v>147</v>
      </c>
      <c r="E150" s="220" t="s">
        <v>675</v>
      </c>
      <c r="F150" s="221" t="s">
        <v>676</v>
      </c>
      <c r="G150" s="222" t="s">
        <v>282</v>
      </c>
      <c r="H150" s="223">
        <v>1.5840000000000001</v>
      </c>
      <c r="I150" s="224"/>
      <c r="J150" s="225">
        <f>ROUND(I150*H150,2)</f>
        <v>0</v>
      </c>
      <c r="K150" s="221" t="s">
        <v>151</v>
      </c>
      <c r="L150" s="45"/>
      <c r="M150" s="226" t="s">
        <v>1</v>
      </c>
      <c r="N150" s="227" t="s">
        <v>40</v>
      </c>
      <c r="O150" s="92"/>
      <c r="P150" s="228">
        <f>O150*H150</f>
        <v>0</v>
      </c>
      <c r="Q150" s="228">
        <v>0</v>
      </c>
      <c r="R150" s="228">
        <f>Q150*H150</f>
        <v>0</v>
      </c>
      <c r="S150" s="228">
        <v>0</v>
      </c>
      <c r="T150" s="229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30" t="s">
        <v>173</v>
      </c>
      <c r="AT150" s="230" t="s">
        <v>147</v>
      </c>
      <c r="AU150" s="230" t="s">
        <v>85</v>
      </c>
      <c r="AY150" s="18" t="s">
        <v>144</v>
      </c>
      <c r="BE150" s="231">
        <f>IF(N150="základní",J150,0)</f>
        <v>0</v>
      </c>
      <c r="BF150" s="231">
        <f>IF(N150="snížená",J150,0)</f>
        <v>0</v>
      </c>
      <c r="BG150" s="231">
        <f>IF(N150="zákl. přenesená",J150,0)</f>
        <v>0</v>
      </c>
      <c r="BH150" s="231">
        <f>IF(N150="sníž. přenesená",J150,0)</f>
        <v>0</v>
      </c>
      <c r="BI150" s="231">
        <f>IF(N150="nulová",J150,0)</f>
        <v>0</v>
      </c>
      <c r="BJ150" s="18" t="s">
        <v>83</v>
      </c>
      <c r="BK150" s="231">
        <f>ROUND(I150*H150,2)</f>
        <v>0</v>
      </c>
      <c r="BL150" s="18" t="s">
        <v>173</v>
      </c>
      <c r="BM150" s="230" t="s">
        <v>677</v>
      </c>
    </row>
    <row r="151" s="2" customFormat="1">
      <c r="A151" s="39"/>
      <c r="B151" s="40"/>
      <c r="C151" s="41"/>
      <c r="D151" s="232" t="s">
        <v>154</v>
      </c>
      <c r="E151" s="41"/>
      <c r="F151" s="233" t="s">
        <v>678</v>
      </c>
      <c r="G151" s="41"/>
      <c r="H151" s="41"/>
      <c r="I151" s="234"/>
      <c r="J151" s="41"/>
      <c r="K151" s="41"/>
      <c r="L151" s="45"/>
      <c r="M151" s="235"/>
      <c r="N151" s="236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154</v>
      </c>
      <c r="AU151" s="18" t="s">
        <v>85</v>
      </c>
    </row>
    <row r="152" s="2" customFormat="1">
      <c r="A152" s="39"/>
      <c r="B152" s="40"/>
      <c r="C152" s="41"/>
      <c r="D152" s="237" t="s">
        <v>155</v>
      </c>
      <c r="E152" s="41"/>
      <c r="F152" s="238" t="s">
        <v>679</v>
      </c>
      <c r="G152" s="41"/>
      <c r="H152" s="41"/>
      <c r="I152" s="234"/>
      <c r="J152" s="41"/>
      <c r="K152" s="41"/>
      <c r="L152" s="45"/>
      <c r="M152" s="235"/>
      <c r="N152" s="236"/>
      <c r="O152" s="92"/>
      <c r="P152" s="92"/>
      <c r="Q152" s="92"/>
      <c r="R152" s="92"/>
      <c r="S152" s="92"/>
      <c r="T152" s="93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T152" s="18" t="s">
        <v>155</v>
      </c>
      <c r="AU152" s="18" t="s">
        <v>85</v>
      </c>
    </row>
    <row r="153" s="14" customFormat="1">
      <c r="A153" s="14"/>
      <c r="B153" s="249"/>
      <c r="C153" s="250"/>
      <c r="D153" s="232" t="s">
        <v>157</v>
      </c>
      <c r="E153" s="251" t="s">
        <v>1</v>
      </c>
      <c r="F153" s="252" t="s">
        <v>740</v>
      </c>
      <c r="G153" s="250"/>
      <c r="H153" s="253">
        <v>1.5840000000000001</v>
      </c>
      <c r="I153" s="254"/>
      <c r="J153" s="250"/>
      <c r="K153" s="250"/>
      <c r="L153" s="255"/>
      <c r="M153" s="256"/>
      <c r="N153" s="257"/>
      <c r="O153" s="257"/>
      <c r="P153" s="257"/>
      <c r="Q153" s="257"/>
      <c r="R153" s="257"/>
      <c r="S153" s="257"/>
      <c r="T153" s="258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9" t="s">
        <v>157</v>
      </c>
      <c r="AU153" s="259" t="s">
        <v>85</v>
      </c>
      <c r="AV153" s="14" t="s">
        <v>85</v>
      </c>
      <c r="AW153" s="14" t="s">
        <v>32</v>
      </c>
      <c r="AX153" s="14" t="s">
        <v>75</v>
      </c>
      <c r="AY153" s="259" t="s">
        <v>144</v>
      </c>
    </row>
    <row r="154" s="15" customFormat="1">
      <c r="A154" s="15"/>
      <c r="B154" s="264"/>
      <c r="C154" s="265"/>
      <c r="D154" s="232" t="s">
        <v>157</v>
      </c>
      <c r="E154" s="266" t="s">
        <v>1</v>
      </c>
      <c r="F154" s="267" t="s">
        <v>321</v>
      </c>
      <c r="G154" s="265"/>
      <c r="H154" s="268">
        <v>1.5840000000000001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157</v>
      </c>
      <c r="AU154" s="274" t="s">
        <v>85</v>
      </c>
      <c r="AV154" s="15" t="s">
        <v>173</v>
      </c>
      <c r="AW154" s="15" t="s">
        <v>32</v>
      </c>
      <c r="AX154" s="15" t="s">
        <v>83</v>
      </c>
      <c r="AY154" s="274" t="s">
        <v>144</v>
      </c>
    </row>
    <row r="155" s="2" customFormat="1" ht="24.15" customHeight="1">
      <c r="A155" s="39"/>
      <c r="B155" s="40"/>
      <c r="C155" s="219" t="s">
        <v>185</v>
      </c>
      <c r="D155" s="219" t="s">
        <v>147</v>
      </c>
      <c r="E155" s="220" t="s">
        <v>680</v>
      </c>
      <c r="F155" s="221" t="s">
        <v>681</v>
      </c>
      <c r="G155" s="222" t="s">
        <v>282</v>
      </c>
      <c r="H155" s="223">
        <v>1.5840000000000001</v>
      </c>
      <c r="I155" s="224"/>
      <c r="J155" s="225">
        <f>ROUND(I155*H155,2)</f>
        <v>0</v>
      </c>
      <c r="K155" s="221" t="s">
        <v>151</v>
      </c>
      <c r="L155" s="45"/>
      <c r="M155" s="226" t="s">
        <v>1</v>
      </c>
      <c r="N155" s="227" t="s">
        <v>40</v>
      </c>
      <c r="O155" s="92"/>
      <c r="P155" s="228">
        <f>O155*H155</f>
        <v>0</v>
      </c>
      <c r="Q155" s="228">
        <v>0</v>
      </c>
      <c r="R155" s="228">
        <f>Q155*H155</f>
        <v>0</v>
      </c>
      <c r="S155" s="228">
        <v>0</v>
      </c>
      <c r="T155" s="229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30" t="s">
        <v>173</v>
      </c>
      <c r="AT155" s="230" t="s">
        <v>147</v>
      </c>
      <c r="AU155" s="230" t="s">
        <v>85</v>
      </c>
      <c r="AY155" s="18" t="s">
        <v>144</v>
      </c>
      <c r="BE155" s="231">
        <f>IF(N155="základní",J155,0)</f>
        <v>0</v>
      </c>
      <c r="BF155" s="231">
        <f>IF(N155="snížená",J155,0)</f>
        <v>0</v>
      </c>
      <c r="BG155" s="231">
        <f>IF(N155="zákl. přenesená",J155,0)</f>
        <v>0</v>
      </c>
      <c r="BH155" s="231">
        <f>IF(N155="sníž. přenesená",J155,0)</f>
        <v>0</v>
      </c>
      <c r="BI155" s="231">
        <f>IF(N155="nulová",J155,0)</f>
        <v>0</v>
      </c>
      <c r="BJ155" s="18" t="s">
        <v>83</v>
      </c>
      <c r="BK155" s="231">
        <f>ROUND(I155*H155,2)</f>
        <v>0</v>
      </c>
      <c r="BL155" s="18" t="s">
        <v>173</v>
      </c>
      <c r="BM155" s="230" t="s">
        <v>682</v>
      </c>
    </row>
    <row r="156" s="2" customFormat="1">
      <c r="A156" s="39"/>
      <c r="B156" s="40"/>
      <c r="C156" s="41"/>
      <c r="D156" s="232" t="s">
        <v>154</v>
      </c>
      <c r="E156" s="41"/>
      <c r="F156" s="233" t="s">
        <v>683</v>
      </c>
      <c r="G156" s="41"/>
      <c r="H156" s="41"/>
      <c r="I156" s="234"/>
      <c r="J156" s="41"/>
      <c r="K156" s="41"/>
      <c r="L156" s="45"/>
      <c r="M156" s="235"/>
      <c r="N156" s="236"/>
      <c r="O156" s="92"/>
      <c r="P156" s="92"/>
      <c r="Q156" s="92"/>
      <c r="R156" s="92"/>
      <c r="S156" s="92"/>
      <c r="T156" s="93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154</v>
      </c>
      <c r="AU156" s="18" t="s">
        <v>85</v>
      </c>
    </row>
    <row r="157" s="2" customFormat="1">
      <c r="A157" s="39"/>
      <c r="B157" s="40"/>
      <c r="C157" s="41"/>
      <c r="D157" s="237" t="s">
        <v>155</v>
      </c>
      <c r="E157" s="41"/>
      <c r="F157" s="238" t="s">
        <v>684</v>
      </c>
      <c r="G157" s="41"/>
      <c r="H157" s="41"/>
      <c r="I157" s="234"/>
      <c r="J157" s="41"/>
      <c r="K157" s="41"/>
      <c r="L157" s="45"/>
      <c r="M157" s="235"/>
      <c r="N157" s="236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155</v>
      </c>
      <c r="AU157" s="18" t="s">
        <v>85</v>
      </c>
    </row>
    <row r="158" s="12" customFormat="1" ht="22.8" customHeight="1">
      <c r="A158" s="12"/>
      <c r="B158" s="203"/>
      <c r="C158" s="204"/>
      <c r="D158" s="205" t="s">
        <v>74</v>
      </c>
      <c r="E158" s="217" t="s">
        <v>223</v>
      </c>
      <c r="F158" s="217" t="s">
        <v>602</v>
      </c>
      <c r="G158" s="204"/>
      <c r="H158" s="204"/>
      <c r="I158" s="207"/>
      <c r="J158" s="218">
        <f>BK158</f>
        <v>0</v>
      </c>
      <c r="K158" s="204"/>
      <c r="L158" s="209"/>
      <c r="M158" s="210"/>
      <c r="N158" s="211"/>
      <c r="O158" s="211"/>
      <c r="P158" s="212">
        <f>SUM(P159:P163)</f>
        <v>0</v>
      </c>
      <c r="Q158" s="211"/>
      <c r="R158" s="212">
        <f>SUM(R159:R163)</f>
        <v>0.0020639999999999999</v>
      </c>
      <c r="S158" s="211"/>
      <c r="T158" s="213">
        <f>SUM(T159:T163)</f>
        <v>0</v>
      </c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R158" s="214" t="s">
        <v>83</v>
      </c>
      <c r="AT158" s="215" t="s">
        <v>74</v>
      </c>
      <c r="AU158" s="215" t="s">
        <v>83</v>
      </c>
      <c r="AY158" s="214" t="s">
        <v>144</v>
      </c>
      <c r="BK158" s="216">
        <f>SUM(BK159:BK163)</f>
        <v>0</v>
      </c>
    </row>
    <row r="159" s="2" customFormat="1" ht="24.15" customHeight="1">
      <c r="A159" s="39"/>
      <c r="B159" s="40"/>
      <c r="C159" s="219" t="s">
        <v>200</v>
      </c>
      <c r="D159" s="219" t="s">
        <v>147</v>
      </c>
      <c r="E159" s="220" t="s">
        <v>743</v>
      </c>
      <c r="F159" s="221" t="s">
        <v>744</v>
      </c>
      <c r="G159" s="222" t="s">
        <v>606</v>
      </c>
      <c r="H159" s="223">
        <v>4.7999999999999998</v>
      </c>
      <c r="I159" s="224"/>
      <c r="J159" s="225">
        <f>ROUND(I159*H159,2)</f>
        <v>0</v>
      </c>
      <c r="K159" s="221" t="s">
        <v>151</v>
      </c>
      <c r="L159" s="45"/>
      <c r="M159" s="226" t="s">
        <v>1</v>
      </c>
      <c r="N159" s="227" t="s">
        <v>40</v>
      </c>
      <c r="O159" s="92"/>
      <c r="P159" s="228">
        <f>O159*H159</f>
        <v>0</v>
      </c>
      <c r="Q159" s="228">
        <v>0.00042999999999999999</v>
      </c>
      <c r="R159" s="228">
        <f>Q159*H159</f>
        <v>0.0020639999999999999</v>
      </c>
      <c r="S159" s="228">
        <v>0</v>
      </c>
      <c r="T159" s="229">
        <f>S159*H159</f>
        <v>0</v>
      </c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R159" s="230" t="s">
        <v>173</v>
      </c>
      <c r="AT159" s="230" t="s">
        <v>147</v>
      </c>
      <c r="AU159" s="230" t="s">
        <v>85</v>
      </c>
      <c r="AY159" s="18" t="s">
        <v>144</v>
      </c>
      <c r="BE159" s="231">
        <f>IF(N159="základní",J159,0)</f>
        <v>0</v>
      </c>
      <c r="BF159" s="231">
        <f>IF(N159="snížená",J159,0)</f>
        <v>0</v>
      </c>
      <c r="BG159" s="231">
        <f>IF(N159="zákl. přenesená",J159,0)</f>
        <v>0</v>
      </c>
      <c r="BH159" s="231">
        <f>IF(N159="sníž. přenesená",J159,0)</f>
        <v>0</v>
      </c>
      <c r="BI159" s="231">
        <f>IF(N159="nulová",J159,0)</f>
        <v>0</v>
      </c>
      <c r="BJ159" s="18" t="s">
        <v>83</v>
      </c>
      <c r="BK159" s="231">
        <f>ROUND(I159*H159,2)</f>
        <v>0</v>
      </c>
      <c r="BL159" s="18" t="s">
        <v>173</v>
      </c>
      <c r="BM159" s="230" t="s">
        <v>745</v>
      </c>
    </row>
    <row r="160" s="2" customFormat="1">
      <c r="A160" s="39"/>
      <c r="B160" s="40"/>
      <c r="C160" s="41"/>
      <c r="D160" s="232" t="s">
        <v>154</v>
      </c>
      <c r="E160" s="41"/>
      <c r="F160" s="233" t="s">
        <v>746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154</v>
      </c>
      <c r="AU160" s="18" t="s">
        <v>85</v>
      </c>
    </row>
    <row r="161" s="2" customFormat="1">
      <c r="A161" s="39"/>
      <c r="B161" s="40"/>
      <c r="C161" s="41"/>
      <c r="D161" s="237" t="s">
        <v>155</v>
      </c>
      <c r="E161" s="41"/>
      <c r="F161" s="238" t="s">
        <v>747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155</v>
      </c>
      <c r="AU161" s="18" t="s">
        <v>85</v>
      </c>
    </row>
    <row r="162" s="13" customFormat="1">
      <c r="A162" s="13"/>
      <c r="B162" s="239"/>
      <c r="C162" s="240"/>
      <c r="D162" s="232" t="s">
        <v>157</v>
      </c>
      <c r="E162" s="241" t="s">
        <v>1</v>
      </c>
      <c r="F162" s="242" t="s">
        <v>748</v>
      </c>
      <c r="G162" s="240"/>
      <c r="H162" s="241" t="s">
        <v>1</v>
      </c>
      <c r="I162" s="243"/>
      <c r="J162" s="240"/>
      <c r="K162" s="240"/>
      <c r="L162" s="244"/>
      <c r="M162" s="245"/>
      <c r="N162" s="246"/>
      <c r="O162" s="246"/>
      <c r="P162" s="246"/>
      <c r="Q162" s="246"/>
      <c r="R162" s="246"/>
      <c r="S162" s="246"/>
      <c r="T162" s="247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48" t="s">
        <v>157</v>
      </c>
      <c r="AU162" s="248" t="s">
        <v>85</v>
      </c>
      <c r="AV162" s="13" t="s">
        <v>83</v>
      </c>
      <c r="AW162" s="13" t="s">
        <v>32</v>
      </c>
      <c r="AX162" s="13" t="s">
        <v>75</v>
      </c>
      <c r="AY162" s="248" t="s">
        <v>144</v>
      </c>
    </row>
    <row r="163" s="14" customFormat="1">
      <c r="A163" s="14"/>
      <c r="B163" s="249"/>
      <c r="C163" s="250"/>
      <c r="D163" s="232" t="s">
        <v>157</v>
      </c>
      <c r="E163" s="251" t="s">
        <v>1</v>
      </c>
      <c r="F163" s="252" t="s">
        <v>749</v>
      </c>
      <c r="G163" s="250"/>
      <c r="H163" s="253">
        <v>4.7999999999999998</v>
      </c>
      <c r="I163" s="254"/>
      <c r="J163" s="250"/>
      <c r="K163" s="250"/>
      <c r="L163" s="255"/>
      <c r="M163" s="256"/>
      <c r="N163" s="257"/>
      <c r="O163" s="257"/>
      <c r="P163" s="257"/>
      <c r="Q163" s="257"/>
      <c r="R163" s="257"/>
      <c r="S163" s="257"/>
      <c r="T163" s="258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9" t="s">
        <v>157</v>
      </c>
      <c r="AU163" s="259" t="s">
        <v>85</v>
      </c>
      <c r="AV163" s="14" t="s">
        <v>85</v>
      </c>
      <c r="AW163" s="14" t="s">
        <v>32</v>
      </c>
      <c r="AX163" s="14" t="s">
        <v>83</v>
      </c>
      <c r="AY163" s="259" t="s">
        <v>144</v>
      </c>
    </row>
    <row r="164" s="12" customFormat="1" ht="22.8" customHeight="1">
      <c r="A164" s="12"/>
      <c r="B164" s="203"/>
      <c r="C164" s="204"/>
      <c r="D164" s="205" t="s">
        <v>74</v>
      </c>
      <c r="E164" s="217" t="s">
        <v>650</v>
      </c>
      <c r="F164" s="217" t="s">
        <v>651</v>
      </c>
      <c r="G164" s="204"/>
      <c r="H164" s="204"/>
      <c r="I164" s="207"/>
      <c r="J164" s="218">
        <f>BK164</f>
        <v>0</v>
      </c>
      <c r="K164" s="204"/>
      <c r="L164" s="209"/>
      <c r="M164" s="210"/>
      <c r="N164" s="211"/>
      <c r="O164" s="211"/>
      <c r="P164" s="212">
        <f>SUM(P165:P170)</f>
        <v>0</v>
      </c>
      <c r="Q164" s="211"/>
      <c r="R164" s="212">
        <f>SUM(R165:R170)</f>
        <v>0</v>
      </c>
      <c r="S164" s="211"/>
      <c r="T164" s="213">
        <f>SUM(T165:T170)</f>
        <v>0</v>
      </c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R164" s="214" t="s">
        <v>83</v>
      </c>
      <c r="AT164" s="215" t="s">
        <v>74</v>
      </c>
      <c r="AU164" s="215" t="s">
        <v>83</v>
      </c>
      <c r="AY164" s="214" t="s">
        <v>144</v>
      </c>
      <c r="BK164" s="216">
        <f>SUM(BK165:BK170)</f>
        <v>0</v>
      </c>
    </row>
    <row r="165" s="2" customFormat="1" ht="33" customHeight="1">
      <c r="A165" s="39"/>
      <c r="B165" s="40"/>
      <c r="C165" s="219" t="s">
        <v>214</v>
      </c>
      <c r="D165" s="219" t="s">
        <v>147</v>
      </c>
      <c r="E165" s="220" t="s">
        <v>653</v>
      </c>
      <c r="F165" s="221" t="s">
        <v>654</v>
      </c>
      <c r="G165" s="222" t="s">
        <v>399</v>
      </c>
      <c r="H165" s="223">
        <v>0.0070000000000000001</v>
      </c>
      <c r="I165" s="224"/>
      <c r="J165" s="225">
        <f>ROUND(I165*H165,2)</f>
        <v>0</v>
      </c>
      <c r="K165" s="221" t="s">
        <v>151</v>
      </c>
      <c r="L165" s="45"/>
      <c r="M165" s="226" t="s">
        <v>1</v>
      </c>
      <c r="N165" s="227" t="s">
        <v>40</v>
      </c>
      <c r="O165" s="92"/>
      <c r="P165" s="228">
        <f>O165*H165</f>
        <v>0</v>
      </c>
      <c r="Q165" s="228">
        <v>0</v>
      </c>
      <c r="R165" s="228">
        <f>Q165*H165</f>
        <v>0</v>
      </c>
      <c r="S165" s="228">
        <v>0</v>
      </c>
      <c r="T165" s="229">
        <f>S165*H165</f>
        <v>0</v>
      </c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R165" s="230" t="s">
        <v>173</v>
      </c>
      <c r="AT165" s="230" t="s">
        <v>147</v>
      </c>
      <c r="AU165" s="230" t="s">
        <v>85</v>
      </c>
      <c r="AY165" s="18" t="s">
        <v>144</v>
      </c>
      <c r="BE165" s="231">
        <f>IF(N165="základní",J165,0)</f>
        <v>0</v>
      </c>
      <c r="BF165" s="231">
        <f>IF(N165="snížená",J165,0)</f>
        <v>0</v>
      </c>
      <c r="BG165" s="231">
        <f>IF(N165="zákl. přenesená",J165,0)</f>
        <v>0</v>
      </c>
      <c r="BH165" s="231">
        <f>IF(N165="sníž. přenesená",J165,0)</f>
        <v>0</v>
      </c>
      <c r="BI165" s="231">
        <f>IF(N165="nulová",J165,0)</f>
        <v>0</v>
      </c>
      <c r="BJ165" s="18" t="s">
        <v>83</v>
      </c>
      <c r="BK165" s="231">
        <f>ROUND(I165*H165,2)</f>
        <v>0</v>
      </c>
      <c r="BL165" s="18" t="s">
        <v>173</v>
      </c>
      <c r="BM165" s="230" t="s">
        <v>655</v>
      </c>
    </row>
    <row r="166" s="2" customFormat="1">
      <c r="A166" s="39"/>
      <c r="B166" s="40"/>
      <c r="C166" s="41"/>
      <c r="D166" s="232" t="s">
        <v>154</v>
      </c>
      <c r="E166" s="41"/>
      <c r="F166" s="233" t="s">
        <v>656</v>
      </c>
      <c r="G166" s="41"/>
      <c r="H166" s="41"/>
      <c r="I166" s="234"/>
      <c r="J166" s="41"/>
      <c r="K166" s="41"/>
      <c r="L166" s="45"/>
      <c r="M166" s="235"/>
      <c r="N166" s="236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154</v>
      </c>
      <c r="AU166" s="18" t="s">
        <v>85</v>
      </c>
    </row>
    <row r="167" s="2" customFormat="1">
      <c r="A167" s="39"/>
      <c r="B167" s="40"/>
      <c r="C167" s="41"/>
      <c r="D167" s="237" t="s">
        <v>155</v>
      </c>
      <c r="E167" s="41"/>
      <c r="F167" s="238" t="s">
        <v>657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155</v>
      </c>
      <c r="AU167" s="18" t="s">
        <v>85</v>
      </c>
    </row>
    <row r="168" s="2" customFormat="1" ht="33" customHeight="1">
      <c r="A168" s="39"/>
      <c r="B168" s="40"/>
      <c r="C168" s="219" t="s">
        <v>223</v>
      </c>
      <c r="D168" s="219" t="s">
        <v>147</v>
      </c>
      <c r="E168" s="220" t="s">
        <v>659</v>
      </c>
      <c r="F168" s="221" t="s">
        <v>660</v>
      </c>
      <c r="G168" s="222" t="s">
        <v>399</v>
      </c>
      <c r="H168" s="223">
        <v>0.0070000000000000001</v>
      </c>
      <c r="I168" s="224"/>
      <c r="J168" s="225">
        <f>ROUND(I168*H168,2)</f>
        <v>0</v>
      </c>
      <c r="K168" s="221" t="s">
        <v>151</v>
      </c>
      <c r="L168" s="45"/>
      <c r="M168" s="226" t="s">
        <v>1</v>
      </c>
      <c r="N168" s="227" t="s">
        <v>40</v>
      </c>
      <c r="O168" s="92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173</v>
      </c>
      <c r="AT168" s="230" t="s">
        <v>147</v>
      </c>
      <c r="AU168" s="230" t="s">
        <v>85</v>
      </c>
      <c r="AY168" s="18" t="s">
        <v>144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83</v>
      </c>
      <c r="BK168" s="231">
        <f>ROUND(I168*H168,2)</f>
        <v>0</v>
      </c>
      <c r="BL168" s="18" t="s">
        <v>173</v>
      </c>
      <c r="BM168" s="230" t="s">
        <v>661</v>
      </c>
    </row>
    <row r="169" s="2" customFormat="1">
      <c r="A169" s="39"/>
      <c r="B169" s="40"/>
      <c r="C169" s="41"/>
      <c r="D169" s="232" t="s">
        <v>154</v>
      </c>
      <c r="E169" s="41"/>
      <c r="F169" s="233" t="s">
        <v>662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154</v>
      </c>
      <c r="AU169" s="18" t="s">
        <v>85</v>
      </c>
    </row>
    <row r="170" s="2" customFormat="1">
      <c r="A170" s="39"/>
      <c r="B170" s="40"/>
      <c r="C170" s="41"/>
      <c r="D170" s="237" t="s">
        <v>155</v>
      </c>
      <c r="E170" s="41"/>
      <c r="F170" s="238" t="s">
        <v>663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155</v>
      </c>
      <c r="AU170" s="18" t="s">
        <v>85</v>
      </c>
    </row>
    <row r="171" s="12" customFormat="1" ht="25.92" customHeight="1">
      <c r="A171" s="12"/>
      <c r="B171" s="203"/>
      <c r="C171" s="204"/>
      <c r="D171" s="205" t="s">
        <v>74</v>
      </c>
      <c r="E171" s="206" t="s">
        <v>750</v>
      </c>
      <c r="F171" s="206" t="s">
        <v>751</v>
      </c>
      <c r="G171" s="204"/>
      <c r="H171" s="204"/>
      <c r="I171" s="207"/>
      <c r="J171" s="208">
        <f>BK171</f>
        <v>0</v>
      </c>
      <c r="K171" s="204"/>
      <c r="L171" s="209"/>
      <c r="M171" s="210"/>
      <c r="N171" s="211"/>
      <c r="O171" s="211"/>
      <c r="P171" s="212">
        <f>P172</f>
        <v>0</v>
      </c>
      <c r="Q171" s="211"/>
      <c r="R171" s="212">
        <f>R172</f>
        <v>0.59465279999999998</v>
      </c>
      <c r="S171" s="211"/>
      <c r="T171" s="213">
        <f>T172</f>
        <v>0.5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4" t="s">
        <v>85</v>
      </c>
      <c r="AT171" s="215" t="s">
        <v>74</v>
      </c>
      <c r="AU171" s="215" t="s">
        <v>75</v>
      </c>
      <c r="AY171" s="214" t="s">
        <v>144</v>
      </c>
      <c r="BK171" s="216">
        <f>BK172</f>
        <v>0</v>
      </c>
    </row>
    <row r="172" s="12" customFormat="1" ht="22.8" customHeight="1">
      <c r="A172" s="12"/>
      <c r="B172" s="203"/>
      <c r="C172" s="204"/>
      <c r="D172" s="205" t="s">
        <v>74</v>
      </c>
      <c r="E172" s="217" t="s">
        <v>752</v>
      </c>
      <c r="F172" s="217" t="s">
        <v>753</v>
      </c>
      <c r="G172" s="204"/>
      <c r="H172" s="204"/>
      <c r="I172" s="207"/>
      <c r="J172" s="218">
        <f>BK172</f>
        <v>0</v>
      </c>
      <c r="K172" s="204"/>
      <c r="L172" s="209"/>
      <c r="M172" s="210"/>
      <c r="N172" s="211"/>
      <c r="O172" s="211"/>
      <c r="P172" s="212">
        <f>SUM(P173:P222)</f>
        <v>0</v>
      </c>
      <c r="Q172" s="211"/>
      <c r="R172" s="212">
        <f>SUM(R173:R222)</f>
        <v>0.59465279999999998</v>
      </c>
      <c r="S172" s="211"/>
      <c r="T172" s="213">
        <f>SUM(T173:T222)</f>
        <v>0.5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4" t="s">
        <v>85</v>
      </c>
      <c r="AT172" s="215" t="s">
        <v>74</v>
      </c>
      <c r="AU172" s="215" t="s">
        <v>83</v>
      </c>
      <c r="AY172" s="214" t="s">
        <v>144</v>
      </c>
      <c r="BK172" s="216">
        <f>SUM(BK173:BK222)</f>
        <v>0</v>
      </c>
    </row>
    <row r="173" s="2" customFormat="1" ht="24.15" customHeight="1">
      <c r="A173" s="39"/>
      <c r="B173" s="40"/>
      <c r="C173" s="219" t="s">
        <v>230</v>
      </c>
      <c r="D173" s="219" t="s">
        <v>147</v>
      </c>
      <c r="E173" s="220" t="s">
        <v>754</v>
      </c>
      <c r="F173" s="221" t="s">
        <v>755</v>
      </c>
      <c r="G173" s="222" t="s">
        <v>606</v>
      </c>
      <c r="H173" s="223">
        <v>20</v>
      </c>
      <c r="I173" s="224"/>
      <c r="J173" s="225">
        <f>ROUND(I173*H173,2)</f>
        <v>0</v>
      </c>
      <c r="K173" s="221" t="s">
        <v>151</v>
      </c>
      <c r="L173" s="45"/>
      <c r="M173" s="226" t="s">
        <v>1</v>
      </c>
      <c r="N173" s="227" t="s">
        <v>40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0.025000000000000001</v>
      </c>
      <c r="T173" s="229">
        <f>S173*H173</f>
        <v>0.5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416</v>
      </c>
      <c r="AT173" s="230" t="s">
        <v>147</v>
      </c>
      <c r="AU173" s="230" t="s">
        <v>85</v>
      </c>
      <c r="AY173" s="18" t="s">
        <v>144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83</v>
      </c>
      <c r="BK173" s="231">
        <f>ROUND(I173*H173,2)</f>
        <v>0</v>
      </c>
      <c r="BL173" s="18" t="s">
        <v>416</v>
      </c>
      <c r="BM173" s="230" t="s">
        <v>756</v>
      </c>
    </row>
    <row r="174" s="2" customFormat="1">
      <c r="A174" s="39"/>
      <c r="B174" s="40"/>
      <c r="C174" s="41"/>
      <c r="D174" s="232" t="s">
        <v>154</v>
      </c>
      <c r="E174" s="41"/>
      <c r="F174" s="233" t="s">
        <v>757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154</v>
      </c>
      <c r="AU174" s="18" t="s">
        <v>85</v>
      </c>
    </row>
    <row r="175" s="2" customFormat="1">
      <c r="A175" s="39"/>
      <c r="B175" s="40"/>
      <c r="C175" s="41"/>
      <c r="D175" s="237" t="s">
        <v>155</v>
      </c>
      <c r="E175" s="41"/>
      <c r="F175" s="238" t="s">
        <v>758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155</v>
      </c>
      <c r="AU175" s="18" t="s">
        <v>85</v>
      </c>
    </row>
    <row r="176" s="13" customFormat="1">
      <c r="A176" s="13"/>
      <c r="B176" s="239"/>
      <c r="C176" s="240"/>
      <c r="D176" s="232" t="s">
        <v>157</v>
      </c>
      <c r="E176" s="241" t="s">
        <v>1</v>
      </c>
      <c r="F176" s="242" t="s">
        <v>759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157</v>
      </c>
      <c r="AU176" s="248" t="s">
        <v>85</v>
      </c>
      <c r="AV176" s="13" t="s">
        <v>83</v>
      </c>
      <c r="AW176" s="13" t="s">
        <v>32</v>
      </c>
      <c r="AX176" s="13" t="s">
        <v>75</v>
      </c>
      <c r="AY176" s="248" t="s">
        <v>144</v>
      </c>
    </row>
    <row r="177" s="13" customFormat="1">
      <c r="A177" s="13"/>
      <c r="B177" s="239"/>
      <c r="C177" s="240"/>
      <c r="D177" s="232" t="s">
        <v>157</v>
      </c>
      <c r="E177" s="241" t="s">
        <v>1</v>
      </c>
      <c r="F177" s="242" t="s">
        <v>760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157</v>
      </c>
      <c r="AU177" s="248" t="s">
        <v>85</v>
      </c>
      <c r="AV177" s="13" t="s">
        <v>83</v>
      </c>
      <c r="AW177" s="13" t="s">
        <v>32</v>
      </c>
      <c r="AX177" s="13" t="s">
        <v>75</v>
      </c>
      <c r="AY177" s="248" t="s">
        <v>144</v>
      </c>
    </row>
    <row r="178" s="14" customFormat="1">
      <c r="A178" s="14"/>
      <c r="B178" s="249"/>
      <c r="C178" s="250"/>
      <c r="D178" s="232" t="s">
        <v>157</v>
      </c>
      <c r="E178" s="251" t="s">
        <v>1</v>
      </c>
      <c r="F178" s="252" t="s">
        <v>761</v>
      </c>
      <c r="G178" s="250"/>
      <c r="H178" s="253">
        <v>20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157</v>
      </c>
      <c r="AU178" s="259" t="s">
        <v>85</v>
      </c>
      <c r="AV178" s="14" t="s">
        <v>85</v>
      </c>
      <c r="AW178" s="14" t="s">
        <v>32</v>
      </c>
      <c r="AX178" s="14" t="s">
        <v>83</v>
      </c>
      <c r="AY178" s="259" t="s">
        <v>144</v>
      </c>
    </row>
    <row r="179" s="2" customFormat="1" ht="33" customHeight="1">
      <c r="A179" s="39"/>
      <c r="B179" s="40"/>
      <c r="C179" s="219" t="s">
        <v>239</v>
      </c>
      <c r="D179" s="219" t="s">
        <v>147</v>
      </c>
      <c r="E179" s="220" t="s">
        <v>762</v>
      </c>
      <c r="F179" s="221" t="s">
        <v>763</v>
      </c>
      <c r="G179" s="222" t="s">
        <v>606</v>
      </c>
      <c r="H179" s="223">
        <v>20.469999999999999</v>
      </c>
      <c r="I179" s="224"/>
      <c r="J179" s="225">
        <f>ROUND(I179*H179,2)</f>
        <v>0</v>
      </c>
      <c r="K179" s="221" t="s">
        <v>151</v>
      </c>
      <c r="L179" s="45"/>
      <c r="M179" s="226" t="s">
        <v>1</v>
      </c>
      <c r="N179" s="227" t="s">
        <v>40</v>
      </c>
      <c r="O179" s="92"/>
      <c r="P179" s="228">
        <f>O179*H179</f>
        <v>0</v>
      </c>
      <c r="Q179" s="228">
        <v>0</v>
      </c>
      <c r="R179" s="228">
        <f>Q179*H179</f>
        <v>0</v>
      </c>
      <c r="S179" s="228">
        <v>0</v>
      </c>
      <c r="T179" s="22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0" t="s">
        <v>416</v>
      </c>
      <c r="AT179" s="230" t="s">
        <v>147</v>
      </c>
      <c r="AU179" s="230" t="s">
        <v>85</v>
      </c>
      <c r="AY179" s="18" t="s">
        <v>144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8" t="s">
        <v>83</v>
      </c>
      <c r="BK179" s="231">
        <f>ROUND(I179*H179,2)</f>
        <v>0</v>
      </c>
      <c r="BL179" s="18" t="s">
        <v>416</v>
      </c>
      <c r="BM179" s="230" t="s">
        <v>764</v>
      </c>
    </row>
    <row r="180" s="2" customFormat="1">
      <c r="A180" s="39"/>
      <c r="B180" s="40"/>
      <c r="C180" s="41"/>
      <c r="D180" s="232" t="s">
        <v>154</v>
      </c>
      <c r="E180" s="41"/>
      <c r="F180" s="233" t="s">
        <v>763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154</v>
      </c>
      <c r="AU180" s="18" t="s">
        <v>85</v>
      </c>
    </row>
    <row r="181" s="2" customFormat="1">
      <c r="A181" s="39"/>
      <c r="B181" s="40"/>
      <c r="C181" s="41"/>
      <c r="D181" s="237" t="s">
        <v>155</v>
      </c>
      <c r="E181" s="41"/>
      <c r="F181" s="238" t="s">
        <v>765</v>
      </c>
      <c r="G181" s="41"/>
      <c r="H181" s="41"/>
      <c r="I181" s="234"/>
      <c r="J181" s="41"/>
      <c r="K181" s="41"/>
      <c r="L181" s="45"/>
      <c r="M181" s="235"/>
      <c r="N181" s="236"/>
      <c r="O181" s="92"/>
      <c r="P181" s="92"/>
      <c r="Q181" s="92"/>
      <c r="R181" s="92"/>
      <c r="S181" s="92"/>
      <c r="T181" s="93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155</v>
      </c>
      <c r="AU181" s="18" t="s">
        <v>85</v>
      </c>
    </row>
    <row r="182" s="13" customFormat="1">
      <c r="A182" s="13"/>
      <c r="B182" s="239"/>
      <c r="C182" s="240"/>
      <c r="D182" s="232" t="s">
        <v>157</v>
      </c>
      <c r="E182" s="241" t="s">
        <v>1</v>
      </c>
      <c r="F182" s="242" t="s">
        <v>766</v>
      </c>
      <c r="G182" s="240"/>
      <c r="H182" s="241" t="s">
        <v>1</v>
      </c>
      <c r="I182" s="243"/>
      <c r="J182" s="240"/>
      <c r="K182" s="240"/>
      <c r="L182" s="244"/>
      <c r="M182" s="245"/>
      <c r="N182" s="246"/>
      <c r="O182" s="246"/>
      <c r="P182" s="246"/>
      <c r="Q182" s="246"/>
      <c r="R182" s="246"/>
      <c r="S182" s="246"/>
      <c r="T182" s="24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8" t="s">
        <v>157</v>
      </c>
      <c r="AU182" s="248" t="s">
        <v>85</v>
      </c>
      <c r="AV182" s="13" t="s">
        <v>83</v>
      </c>
      <c r="AW182" s="13" t="s">
        <v>32</v>
      </c>
      <c r="AX182" s="13" t="s">
        <v>75</v>
      </c>
      <c r="AY182" s="248" t="s">
        <v>144</v>
      </c>
    </row>
    <row r="183" s="13" customFormat="1">
      <c r="A183" s="13"/>
      <c r="B183" s="239"/>
      <c r="C183" s="240"/>
      <c r="D183" s="232" t="s">
        <v>157</v>
      </c>
      <c r="E183" s="241" t="s">
        <v>1</v>
      </c>
      <c r="F183" s="242" t="s">
        <v>767</v>
      </c>
      <c r="G183" s="240"/>
      <c r="H183" s="241" t="s">
        <v>1</v>
      </c>
      <c r="I183" s="243"/>
      <c r="J183" s="240"/>
      <c r="K183" s="240"/>
      <c r="L183" s="244"/>
      <c r="M183" s="245"/>
      <c r="N183" s="246"/>
      <c r="O183" s="246"/>
      <c r="P183" s="246"/>
      <c r="Q183" s="246"/>
      <c r="R183" s="246"/>
      <c r="S183" s="246"/>
      <c r="T183" s="247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8" t="s">
        <v>157</v>
      </c>
      <c r="AU183" s="248" t="s">
        <v>85</v>
      </c>
      <c r="AV183" s="13" t="s">
        <v>83</v>
      </c>
      <c r="AW183" s="13" t="s">
        <v>32</v>
      </c>
      <c r="AX183" s="13" t="s">
        <v>75</v>
      </c>
      <c r="AY183" s="248" t="s">
        <v>144</v>
      </c>
    </row>
    <row r="184" s="13" customFormat="1">
      <c r="A184" s="13"/>
      <c r="B184" s="239"/>
      <c r="C184" s="240"/>
      <c r="D184" s="232" t="s">
        <v>157</v>
      </c>
      <c r="E184" s="241" t="s">
        <v>1</v>
      </c>
      <c r="F184" s="242" t="s">
        <v>768</v>
      </c>
      <c r="G184" s="240"/>
      <c r="H184" s="241" t="s">
        <v>1</v>
      </c>
      <c r="I184" s="243"/>
      <c r="J184" s="240"/>
      <c r="K184" s="240"/>
      <c r="L184" s="244"/>
      <c r="M184" s="245"/>
      <c r="N184" s="246"/>
      <c r="O184" s="246"/>
      <c r="P184" s="246"/>
      <c r="Q184" s="246"/>
      <c r="R184" s="246"/>
      <c r="S184" s="246"/>
      <c r="T184" s="247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8" t="s">
        <v>157</v>
      </c>
      <c r="AU184" s="248" t="s">
        <v>85</v>
      </c>
      <c r="AV184" s="13" t="s">
        <v>83</v>
      </c>
      <c r="AW184" s="13" t="s">
        <v>32</v>
      </c>
      <c r="AX184" s="13" t="s">
        <v>75</v>
      </c>
      <c r="AY184" s="248" t="s">
        <v>144</v>
      </c>
    </row>
    <row r="185" s="13" customFormat="1">
      <c r="A185" s="13"/>
      <c r="B185" s="239"/>
      <c r="C185" s="240"/>
      <c r="D185" s="232" t="s">
        <v>157</v>
      </c>
      <c r="E185" s="241" t="s">
        <v>1</v>
      </c>
      <c r="F185" s="242" t="s">
        <v>769</v>
      </c>
      <c r="G185" s="240"/>
      <c r="H185" s="241" t="s">
        <v>1</v>
      </c>
      <c r="I185" s="243"/>
      <c r="J185" s="240"/>
      <c r="K185" s="240"/>
      <c r="L185" s="244"/>
      <c r="M185" s="245"/>
      <c r="N185" s="246"/>
      <c r="O185" s="246"/>
      <c r="P185" s="246"/>
      <c r="Q185" s="246"/>
      <c r="R185" s="246"/>
      <c r="S185" s="246"/>
      <c r="T185" s="247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8" t="s">
        <v>157</v>
      </c>
      <c r="AU185" s="248" t="s">
        <v>85</v>
      </c>
      <c r="AV185" s="13" t="s">
        <v>83</v>
      </c>
      <c r="AW185" s="13" t="s">
        <v>32</v>
      </c>
      <c r="AX185" s="13" t="s">
        <v>75</v>
      </c>
      <c r="AY185" s="248" t="s">
        <v>144</v>
      </c>
    </row>
    <row r="186" s="14" customFormat="1">
      <c r="A186" s="14"/>
      <c r="B186" s="249"/>
      <c r="C186" s="250"/>
      <c r="D186" s="232" t="s">
        <v>157</v>
      </c>
      <c r="E186" s="251" t="s">
        <v>1</v>
      </c>
      <c r="F186" s="252" t="s">
        <v>770</v>
      </c>
      <c r="G186" s="250"/>
      <c r="H186" s="253">
        <v>20.469999999999999</v>
      </c>
      <c r="I186" s="254"/>
      <c r="J186" s="250"/>
      <c r="K186" s="250"/>
      <c r="L186" s="255"/>
      <c r="M186" s="256"/>
      <c r="N186" s="257"/>
      <c r="O186" s="257"/>
      <c r="P186" s="257"/>
      <c r="Q186" s="257"/>
      <c r="R186" s="257"/>
      <c r="S186" s="257"/>
      <c r="T186" s="258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259" t="s">
        <v>157</v>
      </c>
      <c r="AU186" s="259" t="s">
        <v>85</v>
      </c>
      <c r="AV186" s="14" t="s">
        <v>85</v>
      </c>
      <c r="AW186" s="14" t="s">
        <v>32</v>
      </c>
      <c r="AX186" s="14" t="s">
        <v>83</v>
      </c>
      <c r="AY186" s="259" t="s">
        <v>144</v>
      </c>
    </row>
    <row r="187" s="2" customFormat="1" ht="24.15" customHeight="1">
      <c r="A187" s="39"/>
      <c r="B187" s="40"/>
      <c r="C187" s="286" t="s">
        <v>251</v>
      </c>
      <c r="D187" s="286" t="s">
        <v>417</v>
      </c>
      <c r="E187" s="287" t="s">
        <v>771</v>
      </c>
      <c r="F187" s="288" t="s">
        <v>772</v>
      </c>
      <c r="G187" s="289" t="s">
        <v>399</v>
      </c>
      <c r="H187" s="290">
        <v>0.35299999999999998</v>
      </c>
      <c r="I187" s="291"/>
      <c r="J187" s="292">
        <f>ROUND(I187*H187,2)</f>
        <v>0</v>
      </c>
      <c r="K187" s="288" t="s">
        <v>151</v>
      </c>
      <c r="L187" s="293"/>
      <c r="M187" s="294" t="s">
        <v>1</v>
      </c>
      <c r="N187" s="295" t="s">
        <v>40</v>
      </c>
      <c r="O187" s="92"/>
      <c r="P187" s="228">
        <f>O187*H187</f>
        <v>0</v>
      </c>
      <c r="Q187" s="228">
        <v>1</v>
      </c>
      <c r="R187" s="228">
        <f>Q187*H187</f>
        <v>0.35299999999999998</v>
      </c>
      <c r="S187" s="228">
        <v>0</v>
      </c>
      <c r="T187" s="229">
        <f>S187*H187</f>
        <v>0</v>
      </c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R187" s="230" t="s">
        <v>533</v>
      </c>
      <c r="AT187" s="230" t="s">
        <v>417</v>
      </c>
      <c r="AU187" s="230" t="s">
        <v>85</v>
      </c>
      <c r="AY187" s="18" t="s">
        <v>144</v>
      </c>
      <c r="BE187" s="231">
        <f>IF(N187="základní",J187,0)</f>
        <v>0</v>
      </c>
      <c r="BF187" s="231">
        <f>IF(N187="snížená",J187,0)</f>
        <v>0</v>
      </c>
      <c r="BG187" s="231">
        <f>IF(N187="zákl. přenesená",J187,0)</f>
        <v>0</v>
      </c>
      <c r="BH187" s="231">
        <f>IF(N187="sníž. přenesená",J187,0)</f>
        <v>0</v>
      </c>
      <c r="BI187" s="231">
        <f>IF(N187="nulová",J187,0)</f>
        <v>0</v>
      </c>
      <c r="BJ187" s="18" t="s">
        <v>83</v>
      </c>
      <c r="BK187" s="231">
        <f>ROUND(I187*H187,2)</f>
        <v>0</v>
      </c>
      <c r="BL187" s="18" t="s">
        <v>416</v>
      </c>
      <c r="BM187" s="230" t="s">
        <v>773</v>
      </c>
    </row>
    <row r="188" s="2" customFormat="1">
      <c r="A188" s="39"/>
      <c r="B188" s="40"/>
      <c r="C188" s="41"/>
      <c r="D188" s="232" t="s">
        <v>154</v>
      </c>
      <c r="E188" s="41"/>
      <c r="F188" s="233" t="s">
        <v>772</v>
      </c>
      <c r="G188" s="41"/>
      <c r="H188" s="41"/>
      <c r="I188" s="234"/>
      <c r="J188" s="41"/>
      <c r="K188" s="41"/>
      <c r="L188" s="45"/>
      <c r="M188" s="235"/>
      <c r="N188" s="236"/>
      <c r="O188" s="92"/>
      <c r="P188" s="92"/>
      <c r="Q188" s="92"/>
      <c r="R188" s="92"/>
      <c r="S188" s="92"/>
      <c r="T188" s="93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T188" s="18" t="s">
        <v>154</v>
      </c>
      <c r="AU188" s="18" t="s">
        <v>85</v>
      </c>
    </row>
    <row r="189" s="2" customFormat="1">
      <c r="A189" s="39"/>
      <c r="B189" s="40"/>
      <c r="C189" s="41"/>
      <c r="D189" s="232" t="s">
        <v>774</v>
      </c>
      <c r="E189" s="41"/>
      <c r="F189" s="300" t="s">
        <v>775</v>
      </c>
      <c r="G189" s="41"/>
      <c r="H189" s="41"/>
      <c r="I189" s="234"/>
      <c r="J189" s="41"/>
      <c r="K189" s="41"/>
      <c r="L189" s="45"/>
      <c r="M189" s="235"/>
      <c r="N189" s="236"/>
      <c r="O189" s="92"/>
      <c r="P189" s="92"/>
      <c r="Q189" s="92"/>
      <c r="R189" s="92"/>
      <c r="S189" s="92"/>
      <c r="T189" s="93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774</v>
      </c>
      <c r="AU189" s="18" t="s">
        <v>85</v>
      </c>
    </row>
    <row r="190" s="14" customFormat="1">
      <c r="A190" s="14"/>
      <c r="B190" s="249"/>
      <c r="C190" s="250"/>
      <c r="D190" s="232" t="s">
        <v>157</v>
      </c>
      <c r="E190" s="251" t="s">
        <v>1</v>
      </c>
      <c r="F190" s="252" t="s">
        <v>776</v>
      </c>
      <c r="G190" s="250"/>
      <c r="H190" s="253">
        <v>0.35299999999999998</v>
      </c>
      <c r="I190" s="254"/>
      <c r="J190" s="250"/>
      <c r="K190" s="250"/>
      <c r="L190" s="255"/>
      <c r="M190" s="256"/>
      <c r="N190" s="257"/>
      <c r="O190" s="257"/>
      <c r="P190" s="257"/>
      <c r="Q190" s="257"/>
      <c r="R190" s="257"/>
      <c r="S190" s="257"/>
      <c r="T190" s="258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59" t="s">
        <v>157</v>
      </c>
      <c r="AU190" s="259" t="s">
        <v>85</v>
      </c>
      <c r="AV190" s="14" t="s">
        <v>85</v>
      </c>
      <c r="AW190" s="14" t="s">
        <v>32</v>
      </c>
      <c r="AX190" s="14" t="s">
        <v>83</v>
      </c>
      <c r="AY190" s="259" t="s">
        <v>144</v>
      </c>
    </row>
    <row r="191" s="2" customFormat="1" ht="24.15" customHeight="1">
      <c r="A191" s="39"/>
      <c r="B191" s="40"/>
      <c r="C191" s="286" t="s">
        <v>258</v>
      </c>
      <c r="D191" s="286" t="s">
        <v>417</v>
      </c>
      <c r="E191" s="287" t="s">
        <v>777</v>
      </c>
      <c r="F191" s="288" t="s">
        <v>778</v>
      </c>
      <c r="G191" s="289" t="s">
        <v>399</v>
      </c>
      <c r="H191" s="290">
        <v>0.035000000000000003</v>
      </c>
      <c r="I191" s="291"/>
      <c r="J191" s="292">
        <f>ROUND(I191*H191,2)</f>
        <v>0</v>
      </c>
      <c r="K191" s="288" t="s">
        <v>151</v>
      </c>
      <c r="L191" s="293"/>
      <c r="M191" s="294" t="s">
        <v>1</v>
      </c>
      <c r="N191" s="295" t="s">
        <v>40</v>
      </c>
      <c r="O191" s="92"/>
      <c r="P191" s="228">
        <f>O191*H191</f>
        <v>0</v>
      </c>
      <c r="Q191" s="228">
        <v>1</v>
      </c>
      <c r="R191" s="228">
        <f>Q191*H191</f>
        <v>0.035000000000000003</v>
      </c>
      <c r="S191" s="228">
        <v>0</v>
      </c>
      <c r="T191" s="229">
        <f>S191*H191</f>
        <v>0</v>
      </c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R191" s="230" t="s">
        <v>533</v>
      </c>
      <c r="AT191" s="230" t="s">
        <v>417</v>
      </c>
      <c r="AU191" s="230" t="s">
        <v>85</v>
      </c>
      <c r="AY191" s="18" t="s">
        <v>144</v>
      </c>
      <c r="BE191" s="231">
        <f>IF(N191="základní",J191,0)</f>
        <v>0</v>
      </c>
      <c r="BF191" s="231">
        <f>IF(N191="snížená",J191,0)</f>
        <v>0</v>
      </c>
      <c r="BG191" s="231">
        <f>IF(N191="zákl. přenesená",J191,0)</f>
        <v>0</v>
      </c>
      <c r="BH191" s="231">
        <f>IF(N191="sníž. přenesená",J191,0)</f>
        <v>0</v>
      </c>
      <c r="BI191" s="231">
        <f>IF(N191="nulová",J191,0)</f>
        <v>0</v>
      </c>
      <c r="BJ191" s="18" t="s">
        <v>83</v>
      </c>
      <c r="BK191" s="231">
        <f>ROUND(I191*H191,2)</f>
        <v>0</v>
      </c>
      <c r="BL191" s="18" t="s">
        <v>416</v>
      </c>
      <c r="BM191" s="230" t="s">
        <v>779</v>
      </c>
    </row>
    <row r="192" s="2" customFormat="1">
      <c r="A192" s="39"/>
      <c r="B192" s="40"/>
      <c r="C192" s="41"/>
      <c r="D192" s="232" t="s">
        <v>154</v>
      </c>
      <c r="E192" s="41"/>
      <c r="F192" s="233" t="s">
        <v>778</v>
      </c>
      <c r="G192" s="41"/>
      <c r="H192" s="41"/>
      <c r="I192" s="234"/>
      <c r="J192" s="41"/>
      <c r="K192" s="41"/>
      <c r="L192" s="45"/>
      <c r="M192" s="235"/>
      <c r="N192" s="236"/>
      <c r="O192" s="92"/>
      <c r="P192" s="92"/>
      <c r="Q192" s="92"/>
      <c r="R192" s="92"/>
      <c r="S192" s="92"/>
      <c r="T192" s="93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T192" s="18" t="s">
        <v>154</v>
      </c>
      <c r="AU192" s="18" t="s">
        <v>85</v>
      </c>
    </row>
    <row r="193" s="2" customFormat="1">
      <c r="A193" s="39"/>
      <c r="B193" s="40"/>
      <c r="C193" s="41"/>
      <c r="D193" s="232" t="s">
        <v>774</v>
      </c>
      <c r="E193" s="41"/>
      <c r="F193" s="300" t="s">
        <v>780</v>
      </c>
      <c r="G193" s="41"/>
      <c r="H193" s="41"/>
      <c r="I193" s="234"/>
      <c r="J193" s="41"/>
      <c r="K193" s="41"/>
      <c r="L193" s="45"/>
      <c r="M193" s="235"/>
      <c r="N193" s="236"/>
      <c r="O193" s="92"/>
      <c r="P193" s="92"/>
      <c r="Q193" s="92"/>
      <c r="R193" s="92"/>
      <c r="S193" s="92"/>
      <c r="T193" s="93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774</v>
      </c>
      <c r="AU193" s="18" t="s">
        <v>85</v>
      </c>
    </row>
    <row r="194" s="14" customFormat="1">
      <c r="A194" s="14"/>
      <c r="B194" s="249"/>
      <c r="C194" s="250"/>
      <c r="D194" s="232" t="s">
        <v>157</v>
      </c>
      <c r="E194" s="251" t="s">
        <v>1</v>
      </c>
      <c r="F194" s="252" t="s">
        <v>781</v>
      </c>
      <c r="G194" s="250"/>
      <c r="H194" s="253">
        <v>0.035000000000000003</v>
      </c>
      <c r="I194" s="254"/>
      <c r="J194" s="250"/>
      <c r="K194" s="250"/>
      <c r="L194" s="255"/>
      <c r="M194" s="256"/>
      <c r="N194" s="257"/>
      <c r="O194" s="257"/>
      <c r="P194" s="257"/>
      <c r="Q194" s="257"/>
      <c r="R194" s="257"/>
      <c r="S194" s="257"/>
      <c r="T194" s="258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9" t="s">
        <v>157</v>
      </c>
      <c r="AU194" s="259" t="s">
        <v>85</v>
      </c>
      <c r="AV194" s="14" t="s">
        <v>85</v>
      </c>
      <c r="AW194" s="14" t="s">
        <v>32</v>
      </c>
      <c r="AX194" s="14" t="s">
        <v>83</v>
      </c>
      <c r="AY194" s="259" t="s">
        <v>144</v>
      </c>
    </row>
    <row r="195" s="2" customFormat="1" ht="24.15" customHeight="1">
      <c r="A195" s="39"/>
      <c r="B195" s="40"/>
      <c r="C195" s="286" t="s">
        <v>267</v>
      </c>
      <c r="D195" s="286" t="s">
        <v>417</v>
      </c>
      <c r="E195" s="287" t="s">
        <v>782</v>
      </c>
      <c r="F195" s="288" t="s">
        <v>783</v>
      </c>
      <c r="G195" s="289" t="s">
        <v>399</v>
      </c>
      <c r="H195" s="290">
        <v>0.0040000000000000001</v>
      </c>
      <c r="I195" s="291"/>
      <c r="J195" s="292">
        <f>ROUND(I195*H195,2)</f>
        <v>0</v>
      </c>
      <c r="K195" s="288" t="s">
        <v>151</v>
      </c>
      <c r="L195" s="293"/>
      <c r="M195" s="294" t="s">
        <v>1</v>
      </c>
      <c r="N195" s="295" t="s">
        <v>40</v>
      </c>
      <c r="O195" s="92"/>
      <c r="P195" s="228">
        <f>O195*H195</f>
        <v>0</v>
      </c>
      <c r="Q195" s="228">
        <v>1</v>
      </c>
      <c r="R195" s="228">
        <f>Q195*H195</f>
        <v>0.0040000000000000001</v>
      </c>
      <c r="S195" s="228">
        <v>0</v>
      </c>
      <c r="T195" s="22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0" t="s">
        <v>533</v>
      </c>
      <c r="AT195" s="230" t="s">
        <v>417</v>
      </c>
      <c r="AU195" s="230" t="s">
        <v>85</v>
      </c>
      <c r="AY195" s="18" t="s">
        <v>144</v>
      </c>
      <c r="BE195" s="231">
        <f>IF(N195="základní",J195,0)</f>
        <v>0</v>
      </c>
      <c r="BF195" s="231">
        <f>IF(N195="snížená",J195,0)</f>
        <v>0</v>
      </c>
      <c r="BG195" s="231">
        <f>IF(N195="zákl. přenesená",J195,0)</f>
        <v>0</v>
      </c>
      <c r="BH195" s="231">
        <f>IF(N195="sníž. přenesená",J195,0)</f>
        <v>0</v>
      </c>
      <c r="BI195" s="231">
        <f>IF(N195="nulová",J195,0)</f>
        <v>0</v>
      </c>
      <c r="BJ195" s="18" t="s">
        <v>83</v>
      </c>
      <c r="BK195" s="231">
        <f>ROUND(I195*H195,2)</f>
        <v>0</v>
      </c>
      <c r="BL195" s="18" t="s">
        <v>416</v>
      </c>
      <c r="BM195" s="230" t="s">
        <v>784</v>
      </c>
    </row>
    <row r="196" s="2" customFormat="1">
      <c r="A196" s="39"/>
      <c r="B196" s="40"/>
      <c r="C196" s="41"/>
      <c r="D196" s="232" t="s">
        <v>154</v>
      </c>
      <c r="E196" s="41"/>
      <c r="F196" s="233" t="s">
        <v>783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154</v>
      </c>
      <c r="AU196" s="18" t="s">
        <v>85</v>
      </c>
    </row>
    <row r="197" s="2" customFormat="1">
      <c r="A197" s="39"/>
      <c r="B197" s="40"/>
      <c r="C197" s="41"/>
      <c r="D197" s="232" t="s">
        <v>774</v>
      </c>
      <c r="E197" s="41"/>
      <c r="F197" s="300" t="s">
        <v>785</v>
      </c>
      <c r="G197" s="41"/>
      <c r="H197" s="41"/>
      <c r="I197" s="234"/>
      <c r="J197" s="41"/>
      <c r="K197" s="41"/>
      <c r="L197" s="45"/>
      <c r="M197" s="235"/>
      <c r="N197" s="236"/>
      <c r="O197" s="92"/>
      <c r="P197" s="92"/>
      <c r="Q197" s="92"/>
      <c r="R197" s="92"/>
      <c r="S197" s="92"/>
      <c r="T197" s="93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T197" s="18" t="s">
        <v>774</v>
      </c>
      <c r="AU197" s="18" t="s">
        <v>85</v>
      </c>
    </row>
    <row r="198" s="14" customFormat="1">
      <c r="A198" s="14"/>
      <c r="B198" s="249"/>
      <c r="C198" s="250"/>
      <c r="D198" s="232" t="s">
        <v>157</v>
      </c>
      <c r="E198" s="251" t="s">
        <v>1</v>
      </c>
      <c r="F198" s="252" t="s">
        <v>786</v>
      </c>
      <c r="G198" s="250"/>
      <c r="H198" s="253">
        <v>0.0040000000000000001</v>
      </c>
      <c r="I198" s="254"/>
      <c r="J198" s="250"/>
      <c r="K198" s="250"/>
      <c r="L198" s="255"/>
      <c r="M198" s="256"/>
      <c r="N198" s="257"/>
      <c r="O198" s="257"/>
      <c r="P198" s="257"/>
      <c r="Q198" s="257"/>
      <c r="R198" s="257"/>
      <c r="S198" s="257"/>
      <c r="T198" s="25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9" t="s">
        <v>157</v>
      </c>
      <c r="AU198" s="259" t="s">
        <v>85</v>
      </c>
      <c r="AV198" s="14" t="s">
        <v>85</v>
      </c>
      <c r="AW198" s="14" t="s">
        <v>32</v>
      </c>
      <c r="AX198" s="14" t="s">
        <v>83</v>
      </c>
      <c r="AY198" s="259" t="s">
        <v>144</v>
      </c>
    </row>
    <row r="199" s="2" customFormat="1">
      <c r="A199" s="39"/>
      <c r="B199" s="40"/>
      <c r="C199" s="286" t="s">
        <v>8</v>
      </c>
      <c r="D199" s="286" t="s">
        <v>417</v>
      </c>
      <c r="E199" s="287" t="s">
        <v>787</v>
      </c>
      <c r="F199" s="288" t="s">
        <v>788</v>
      </c>
      <c r="G199" s="289" t="s">
        <v>789</v>
      </c>
      <c r="H199" s="290">
        <v>0.16</v>
      </c>
      <c r="I199" s="291"/>
      <c r="J199" s="292">
        <f>ROUND(I199*H199,2)</f>
        <v>0</v>
      </c>
      <c r="K199" s="288" t="s">
        <v>1</v>
      </c>
      <c r="L199" s="293"/>
      <c r="M199" s="294" t="s">
        <v>1</v>
      </c>
      <c r="N199" s="295" t="s">
        <v>40</v>
      </c>
      <c r="O199" s="92"/>
      <c r="P199" s="228">
        <f>O199*H199</f>
        <v>0</v>
      </c>
      <c r="Q199" s="228">
        <v>0.017299999999999999</v>
      </c>
      <c r="R199" s="228">
        <f>Q199*H199</f>
        <v>0.0027680000000000001</v>
      </c>
      <c r="S199" s="228">
        <v>0</v>
      </c>
      <c r="T199" s="229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30" t="s">
        <v>533</v>
      </c>
      <c r="AT199" s="230" t="s">
        <v>417</v>
      </c>
      <c r="AU199" s="230" t="s">
        <v>85</v>
      </c>
      <c r="AY199" s="18" t="s">
        <v>144</v>
      </c>
      <c r="BE199" s="231">
        <f>IF(N199="základní",J199,0)</f>
        <v>0</v>
      </c>
      <c r="BF199" s="231">
        <f>IF(N199="snížená",J199,0)</f>
        <v>0</v>
      </c>
      <c r="BG199" s="231">
        <f>IF(N199="zákl. přenesená",J199,0)</f>
        <v>0</v>
      </c>
      <c r="BH199" s="231">
        <f>IF(N199="sníž. přenesená",J199,0)</f>
        <v>0</v>
      </c>
      <c r="BI199" s="231">
        <f>IF(N199="nulová",J199,0)</f>
        <v>0</v>
      </c>
      <c r="BJ199" s="18" t="s">
        <v>83</v>
      </c>
      <c r="BK199" s="231">
        <f>ROUND(I199*H199,2)</f>
        <v>0</v>
      </c>
      <c r="BL199" s="18" t="s">
        <v>416</v>
      </c>
      <c r="BM199" s="230" t="s">
        <v>790</v>
      </c>
    </row>
    <row r="200" s="2" customFormat="1">
      <c r="A200" s="39"/>
      <c r="B200" s="40"/>
      <c r="C200" s="41"/>
      <c r="D200" s="232" t="s">
        <v>154</v>
      </c>
      <c r="E200" s="41"/>
      <c r="F200" s="233" t="s">
        <v>788</v>
      </c>
      <c r="G200" s="41"/>
      <c r="H200" s="41"/>
      <c r="I200" s="234"/>
      <c r="J200" s="41"/>
      <c r="K200" s="41"/>
      <c r="L200" s="45"/>
      <c r="M200" s="235"/>
      <c r="N200" s="236"/>
      <c r="O200" s="92"/>
      <c r="P200" s="92"/>
      <c r="Q200" s="92"/>
      <c r="R200" s="92"/>
      <c r="S200" s="92"/>
      <c r="T200" s="93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154</v>
      </c>
      <c r="AU200" s="18" t="s">
        <v>85</v>
      </c>
    </row>
    <row r="201" s="14" customFormat="1">
      <c r="A201" s="14"/>
      <c r="B201" s="249"/>
      <c r="C201" s="250"/>
      <c r="D201" s="232" t="s">
        <v>157</v>
      </c>
      <c r="E201" s="251" t="s">
        <v>1</v>
      </c>
      <c r="F201" s="252" t="s">
        <v>791</v>
      </c>
      <c r="G201" s="250"/>
      <c r="H201" s="253">
        <v>0.16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157</v>
      </c>
      <c r="AU201" s="259" t="s">
        <v>85</v>
      </c>
      <c r="AV201" s="14" t="s">
        <v>85</v>
      </c>
      <c r="AW201" s="14" t="s">
        <v>32</v>
      </c>
      <c r="AX201" s="14" t="s">
        <v>83</v>
      </c>
      <c r="AY201" s="259" t="s">
        <v>144</v>
      </c>
    </row>
    <row r="202" s="2" customFormat="1" ht="24.15" customHeight="1">
      <c r="A202" s="39"/>
      <c r="B202" s="40"/>
      <c r="C202" s="286" t="s">
        <v>416</v>
      </c>
      <c r="D202" s="286" t="s">
        <v>417</v>
      </c>
      <c r="E202" s="287" t="s">
        <v>792</v>
      </c>
      <c r="F202" s="288" t="s">
        <v>793</v>
      </c>
      <c r="G202" s="289" t="s">
        <v>789</v>
      </c>
      <c r="H202" s="290">
        <v>0.56000000000000005</v>
      </c>
      <c r="I202" s="291"/>
      <c r="J202" s="292">
        <f>ROUND(I202*H202,2)</f>
        <v>0</v>
      </c>
      <c r="K202" s="288" t="s">
        <v>151</v>
      </c>
      <c r="L202" s="293"/>
      <c r="M202" s="294" t="s">
        <v>1</v>
      </c>
      <c r="N202" s="295" t="s">
        <v>40</v>
      </c>
      <c r="O202" s="92"/>
      <c r="P202" s="228">
        <f>O202*H202</f>
        <v>0</v>
      </c>
      <c r="Q202" s="228">
        <v>0.00068000000000000005</v>
      </c>
      <c r="R202" s="228">
        <f>Q202*H202</f>
        <v>0.00038080000000000004</v>
      </c>
      <c r="S202" s="228">
        <v>0</v>
      </c>
      <c r="T202" s="229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30" t="s">
        <v>533</v>
      </c>
      <c r="AT202" s="230" t="s">
        <v>417</v>
      </c>
      <c r="AU202" s="230" t="s">
        <v>85</v>
      </c>
      <c r="AY202" s="18" t="s">
        <v>144</v>
      </c>
      <c r="BE202" s="231">
        <f>IF(N202="základní",J202,0)</f>
        <v>0</v>
      </c>
      <c r="BF202" s="231">
        <f>IF(N202="snížená",J202,0)</f>
        <v>0</v>
      </c>
      <c r="BG202" s="231">
        <f>IF(N202="zákl. přenesená",J202,0)</f>
        <v>0</v>
      </c>
      <c r="BH202" s="231">
        <f>IF(N202="sníž. přenesená",J202,0)</f>
        <v>0</v>
      </c>
      <c r="BI202" s="231">
        <f>IF(N202="nulová",J202,0)</f>
        <v>0</v>
      </c>
      <c r="BJ202" s="18" t="s">
        <v>83</v>
      </c>
      <c r="BK202" s="231">
        <f>ROUND(I202*H202,2)</f>
        <v>0</v>
      </c>
      <c r="BL202" s="18" t="s">
        <v>416</v>
      </c>
      <c r="BM202" s="230" t="s">
        <v>794</v>
      </c>
    </row>
    <row r="203" s="2" customFormat="1">
      <c r="A203" s="39"/>
      <c r="B203" s="40"/>
      <c r="C203" s="41"/>
      <c r="D203" s="232" t="s">
        <v>154</v>
      </c>
      <c r="E203" s="41"/>
      <c r="F203" s="233" t="s">
        <v>793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154</v>
      </c>
      <c r="AU203" s="18" t="s">
        <v>85</v>
      </c>
    </row>
    <row r="204" s="14" customFormat="1">
      <c r="A204" s="14"/>
      <c r="B204" s="249"/>
      <c r="C204" s="250"/>
      <c r="D204" s="232" t="s">
        <v>157</v>
      </c>
      <c r="E204" s="251" t="s">
        <v>1</v>
      </c>
      <c r="F204" s="252" t="s">
        <v>795</v>
      </c>
      <c r="G204" s="250"/>
      <c r="H204" s="253">
        <v>0.56000000000000005</v>
      </c>
      <c r="I204" s="254"/>
      <c r="J204" s="250"/>
      <c r="K204" s="250"/>
      <c r="L204" s="255"/>
      <c r="M204" s="256"/>
      <c r="N204" s="257"/>
      <c r="O204" s="257"/>
      <c r="P204" s="257"/>
      <c r="Q204" s="257"/>
      <c r="R204" s="257"/>
      <c r="S204" s="257"/>
      <c r="T204" s="258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9" t="s">
        <v>157</v>
      </c>
      <c r="AU204" s="259" t="s">
        <v>85</v>
      </c>
      <c r="AV204" s="14" t="s">
        <v>85</v>
      </c>
      <c r="AW204" s="14" t="s">
        <v>32</v>
      </c>
      <c r="AX204" s="14" t="s">
        <v>83</v>
      </c>
      <c r="AY204" s="259" t="s">
        <v>144</v>
      </c>
    </row>
    <row r="205" s="2" customFormat="1" ht="24.15" customHeight="1">
      <c r="A205" s="39"/>
      <c r="B205" s="40"/>
      <c r="C205" s="286" t="s">
        <v>422</v>
      </c>
      <c r="D205" s="286" t="s">
        <v>417</v>
      </c>
      <c r="E205" s="287" t="s">
        <v>796</v>
      </c>
      <c r="F205" s="288" t="s">
        <v>797</v>
      </c>
      <c r="G205" s="289" t="s">
        <v>789</v>
      </c>
      <c r="H205" s="290">
        <v>0.56000000000000005</v>
      </c>
      <c r="I205" s="291"/>
      <c r="J205" s="292">
        <f>ROUND(I205*H205,2)</f>
        <v>0</v>
      </c>
      <c r="K205" s="288" t="s">
        <v>1</v>
      </c>
      <c r="L205" s="293"/>
      <c r="M205" s="294" t="s">
        <v>1</v>
      </c>
      <c r="N205" s="295" t="s">
        <v>40</v>
      </c>
      <c r="O205" s="92"/>
      <c r="P205" s="228">
        <f>O205*H205</f>
        <v>0</v>
      </c>
      <c r="Q205" s="228">
        <v>0.00175</v>
      </c>
      <c r="R205" s="228">
        <f>Q205*H205</f>
        <v>0.00098000000000000019</v>
      </c>
      <c r="S205" s="228">
        <v>0</v>
      </c>
      <c r="T205" s="22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0" t="s">
        <v>533</v>
      </c>
      <c r="AT205" s="230" t="s">
        <v>417</v>
      </c>
      <c r="AU205" s="230" t="s">
        <v>85</v>
      </c>
      <c r="AY205" s="18" t="s">
        <v>144</v>
      </c>
      <c r="BE205" s="231">
        <f>IF(N205="základní",J205,0)</f>
        <v>0</v>
      </c>
      <c r="BF205" s="231">
        <f>IF(N205="snížená",J205,0)</f>
        <v>0</v>
      </c>
      <c r="BG205" s="231">
        <f>IF(N205="zákl. přenesená",J205,0)</f>
        <v>0</v>
      </c>
      <c r="BH205" s="231">
        <f>IF(N205="sníž. přenesená",J205,0)</f>
        <v>0</v>
      </c>
      <c r="BI205" s="231">
        <f>IF(N205="nulová",J205,0)</f>
        <v>0</v>
      </c>
      <c r="BJ205" s="18" t="s">
        <v>83</v>
      </c>
      <c r="BK205" s="231">
        <f>ROUND(I205*H205,2)</f>
        <v>0</v>
      </c>
      <c r="BL205" s="18" t="s">
        <v>416</v>
      </c>
      <c r="BM205" s="230" t="s">
        <v>798</v>
      </c>
    </row>
    <row r="206" s="2" customFormat="1">
      <c r="A206" s="39"/>
      <c r="B206" s="40"/>
      <c r="C206" s="41"/>
      <c r="D206" s="232" t="s">
        <v>154</v>
      </c>
      <c r="E206" s="41"/>
      <c r="F206" s="233" t="s">
        <v>797</v>
      </c>
      <c r="G206" s="41"/>
      <c r="H206" s="41"/>
      <c r="I206" s="234"/>
      <c r="J206" s="41"/>
      <c r="K206" s="41"/>
      <c r="L206" s="45"/>
      <c r="M206" s="235"/>
      <c r="N206" s="236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154</v>
      </c>
      <c r="AU206" s="18" t="s">
        <v>85</v>
      </c>
    </row>
    <row r="207" s="14" customFormat="1">
      <c r="A207" s="14"/>
      <c r="B207" s="249"/>
      <c r="C207" s="250"/>
      <c r="D207" s="232" t="s">
        <v>157</v>
      </c>
      <c r="E207" s="251" t="s">
        <v>1</v>
      </c>
      <c r="F207" s="252" t="s">
        <v>795</v>
      </c>
      <c r="G207" s="250"/>
      <c r="H207" s="253">
        <v>0.56000000000000005</v>
      </c>
      <c r="I207" s="254"/>
      <c r="J207" s="250"/>
      <c r="K207" s="250"/>
      <c r="L207" s="255"/>
      <c r="M207" s="256"/>
      <c r="N207" s="257"/>
      <c r="O207" s="257"/>
      <c r="P207" s="257"/>
      <c r="Q207" s="257"/>
      <c r="R207" s="257"/>
      <c r="S207" s="257"/>
      <c r="T207" s="258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59" t="s">
        <v>157</v>
      </c>
      <c r="AU207" s="259" t="s">
        <v>85</v>
      </c>
      <c r="AV207" s="14" t="s">
        <v>85</v>
      </c>
      <c r="AW207" s="14" t="s">
        <v>32</v>
      </c>
      <c r="AX207" s="14" t="s">
        <v>83</v>
      </c>
      <c r="AY207" s="259" t="s">
        <v>144</v>
      </c>
    </row>
    <row r="208" s="2" customFormat="1" ht="24.15" customHeight="1">
      <c r="A208" s="39"/>
      <c r="B208" s="40"/>
      <c r="C208" s="286" t="s">
        <v>427</v>
      </c>
      <c r="D208" s="286" t="s">
        <v>417</v>
      </c>
      <c r="E208" s="287" t="s">
        <v>799</v>
      </c>
      <c r="F208" s="288" t="s">
        <v>800</v>
      </c>
      <c r="G208" s="289" t="s">
        <v>399</v>
      </c>
      <c r="H208" s="290">
        <v>0.16300000000000001</v>
      </c>
      <c r="I208" s="291"/>
      <c r="J208" s="292">
        <f>ROUND(I208*H208,2)</f>
        <v>0</v>
      </c>
      <c r="K208" s="288" t="s">
        <v>151</v>
      </c>
      <c r="L208" s="293"/>
      <c r="M208" s="294" t="s">
        <v>1</v>
      </c>
      <c r="N208" s="295" t="s">
        <v>40</v>
      </c>
      <c r="O208" s="92"/>
      <c r="P208" s="228">
        <f>O208*H208</f>
        <v>0</v>
      </c>
      <c r="Q208" s="228">
        <v>1</v>
      </c>
      <c r="R208" s="228">
        <f>Q208*H208</f>
        <v>0.16300000000000001</v>
      </c>
      <c r="S208" s="228">
        <v>0</v>
      </c>
      <c r="T208" s="229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30" t="s">
        <v>533</v>
      </c>
      <c r="AT208" s="230" t="s">
        <v>417</v>
      </c>
      <c r="AU208" s="230" t="s">
        <v>85</v>
      </c>
      <c r="AY208" s="18" t="s">
        <v>144</v>
      </c>
      <c r="BE208" s="231">
        <f>IF(N208="základní",J208,0)</f>
        <v>0</v>
      </c>
      <c r="BF208" s="231">
        <f>IF(N208="snížená",J208,0)</f>
        <v>0</v>
      </c>
      <c r="BG208" s="231">
        <f>IF(N208="zákl. přenesená",J208,0)</f>
        <v>0</v>
      </c>
      <c r="BH208" s="231">
        <f>IF(N208="sníž. přenesená",J208,0)</f>
        <v>0</v>
      </c>
      <c r="BI208" s="231">
        <f>IF(N208="nulová",J208,0)</f>
        <v>0</v>
      </c>
      <c r="BJ208" s="18" t="s">
        <v>83</v>
      </c>
      <c r="BK208" s="231">
        <f>ROUND(I208*H208,2)</f>
        <v>0</v>
      </c>
      <c r="BL208" s="18" t="s">
        <v>416</v>
      </c>
      <c r="BM208" s="230" t="s">
        <v>801</v>
      </c>
    </row>
    <row r="209" s="2" customFormat="1">
      <c r="A209" s="39"/>
      <c r="B209" s="40"/>
      <c r="C209" s="41"/>
      <c r="D209" s="232" t="s">
        <v>154</v>
      </c>
      <c r="E209" s="41"/>
      <c r="F209" s="233" t="s">
        <v>800</v>
      </c>
      <c r="G209" s="41"/>
      <c r="H209" s="41"/>
      <c r="I209" s="234"/>
      <c r="J209" s="41"/>
      <c r="K209" s="41"/>
      <c r="L209" s="45"/>
      <c r="M209" s="235"/>
      <c r="N209" s="236"/>
      <c r="O209" s="92"/>
      <c r="P209" s="92"/>
      <c r="Q209" s="92"/>
      <c r="R209" s="92"/>
      <c r="S209" s="92"/>
      <c r="T209" s="93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154</v>
      </c>
      <c r="AU209" s="18" t="s">
        <v>85</v>
      </c>
    </row>
    <row r="210" s="2" customFormat="1">
      <c r="A210" s="39"/>
      <c r="B210" s="40"/>
      <c r="C210" s="41"/>
      <c r="D210" s="232" t="s">
        <v>774</v>
      </c>
      <c r="E210" s="41"/>
      <c r="F210" s="300" t="s">
        <v>802</v>
      </c>
      <c r="G210" s="41"/>
      <c r="H210" s="41"/>
      <c r="I210" s="234"/>
      <c r="J210" s="41"/>
      <c r="K210" s="41"/>
      <c r="L210" s="45"/>
      <c r="M210" s="235"/>
      <c r="N210" s="236"/>
      <c r="O210" s="92"/>
      <c r="P210" s="92"/>
      <c r="Q210" s="92"/>
      <c r="R210" s="92"/>
      <c r="S210" s="92"/>
      <c r="T210" s="93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774</v>
      </c>
      <c r="AU210" s="18" t="s">
        <v>85</v>
      </c>
    </row>
    <row r="211" s="14" customFormat="1">
      <c r="A211" s="14"/>
      <c r="B211" s="249"/>
      <c r="C211" s="250"/>
      <c r="D211" s="232" t="s">
        <v>157</v>
      </c>
      <c r="E211" s="251" t="s">
        <v>1</v>
      </c>
      <c r="F211" s="252" t="s">
        <v>803</v>
      </c>
      <c r="G211" s="250"/>
      <c r="H211" s="253">
        <v>0.16300000000000001</v>
      </c>
      <c r="I211" s="254"/>
      <c r="J211" s="250"/>
      <c r="K211" s="250"/>
      <c r="L211" s="255"/>
      <c r="M211" s="256"/>
      <c r="N211" s="257"/>
      <c r="O211" s="257"/>
      <c r="P211" s="257"/>
      <c r="Q211" s="257"/>
      <c r="R211" s="257"/>
      <c r="S211" s="257"/>
      <c r="T211" s="258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59" t="s">
        <v>157</v>
      </c>
      <c r="AU211" s="259" t="s">
        <v>85</v>
      </c>
      <c r="AV211" s="14" t="s">
        <v>85</v>
      </c>
      <c r="AW211" s="14" t="s">
        <v>32</v>
      </c>
      <c r="AX211" s="14" t="s">
        <v>83</v>
      </c>
      <c r="AY211" s="259" t="s">
        <v>144</v>
      </c>
    </row>
    <row r="212" s="2" customFormat="1" ht="16.5" customHeight="1">
      <c r="A212" s="39"/>
      <c r="B212" s="40"/>
      <c r="C212" s="286" t="s">
        <v>432</v>
      </c>
      <c r="D212" s="286" t="s">
        <v>417</v>
      </c>
      <c r="E212" s="287" t="s">
        <v>804</v>
      </c>
      <c r="F212" s="288" t="s">
        <v>805</v>
      </c>
      <c r="G212" s="289" t="s">
        <v>399</v>
      </c>
      <c r="H212" s="290">
        <v>0.031</v>
      </c>
      <c r="I212" s="291"/>
      <c r="J212" s="292">
        <f>ROUND(I212*H212,2)</f>
        <v>0</v>
      </c>
      <c r="K212" s="288" t="s">
        <v>151</v>
      </c>
      <c r="L212" s="293"/>
      <c r="M212" s="294" t="s">
        <v>1</v>
      </c>
      <c r="N212" s="295" t="s">
        <v>40</v>
      </c>
      <c r="O212" s="92"/>
      <c r="P212" s="228">
        <f>O212*H212</f>
        <v>0</v>
      </c>
      <c r="Q212" s="228">
        <v>1</v>
      </c>
      <c r="R212" s="228">
        <f>Q212*H212</f>
        <v>0.031</v>
      </c>
      <c r="S212" s="228">
        <v>0</v>
      </c>
      <c r="T212" s="229">
        <f>S212*H212</f>
        <v>0</v>
      </c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R212" s="230" t="s">
        <v>533</v>
      </c>
      <c r="AT212" s="230" t="s">
        <v>417</v>
      </c>
      <c r="AU212" s="230" t="s">
        <v>85</v>
      </c>
      <c r="AY212" s="18" t="s">
        <v>144</v>
      </c>
      <c r="BE212" s="231">
        <f>IF(N212="základní",J212,0)</f>
        <v>0</v>
      </c>
      <c r="BF212" s="231">
        <f>IF(N212="snížená",J212,0)</f>
        <v>0</v>
      </c>
      <c r="BG212" s="231">
        <f>IF(N212="zákl. přenesená",J212,0)</f>
        <v>0</v>
      </c>
      <c r="BH212" s="231">
        <f>IF(N212="sníž. přenesená",J212,0)</f>
        <v>0</v>
      </c>
      <c r="BI212" s="231">
        <f>IF(N212="nulová",J212,0)</f>
        <v>0</v>
      </c>
      <c r="BJ212" s="18" t="s">
        <v>83</v>
      </c>
      <c r="BK212" s="231">
        <f>ROUND(I212*H212,2)</f>
        <v>0</v>
      </c>
      <c r="BL212" s="18" t="s">
        <v>416</v>
      </c>
      <c r="BM212" s="230" t="s">
        <v>806</v>
      </c>
    </row>
    <row r="213" s="2" customFormat="1">
      <c r="A213" s="39"/>
      <c r="B213" s="40"/>
      <c r="C213" s="41"/>
      <c r="D213" s="232" t="s">
        <v>154</v>
      </c>
      <c r="E213" s="41"/>
      <c r="F213" s="233" t="s">
        <v>805</v>
      </c>
      <c r="G213" s="41"/>
      <c r="H213" s="41"/>
      <c r="I213" s="234"/>
      <c r="J213" s="41"/>
      <c r="K213" s="41"/>
      <c r="L213" s="45"/>
      <c r="M213" s="235"/>
      <c r="N213" s="236"/>
      <c r="O213" s="92"/>
      <c r="P213" s="92"/>
      <c r="Q213" s="92"/>
      <c r="R213" s="92"/>
      <c r="S213" s="92"/>
      <c r="T213" s="93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T213" s="18" t="s">
        <v>154</v>
      </c>
      <c r="AU213" s="18" t="s">
        <v>85</v>
      </c>
    </row>
    <row r="214" s="2" customFormat="1">
      <c r="A214" s="39"/>
      <c r="B214" s="40"/>
      <c r="C214" s="41"/>
      <c r="D214" s="232" t="s">
        <v>774</v>
      </c>
      <c r="E214" s="41"/>
      <c r="F214" s="300" t="s">
        <v>807</v>
      </c>
      <c r="G214" s="41"/>
      <c r="H214" s="41"/>
      <c r="I214" s="234"/>
      <c r="J214" s="41"/>
      <c r="K214" s="41"/>
      <c r="L214" s="45"/>
      <c r="M214" s="235"/>
      <c r="N214" s="236"/>
      <c r="O214" s="92"/>
      <c r="P214" s="92"/>
      <c r="Q214" s="92"/>
      <c r="R214" s="92"/>
      <c r="S214" s="92"/>
      <c r="T214" s="93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T214" s="18" t="s">
        <v>774</v>
      </c>
      <c r="AU214" s="18" t="s">
        <v>85</v>
      </c>
    </row>
    <row r="215" s="14" customFormat="1">
      <c r="A215" s="14"/>
      <c r="B215" s="249"/>
      <c r="C215" s="250"/>
      <c r="D215" s="232" t="s">
        <v>157</v>
      </c>
      <c r="E215" s="251" t="s">
        <v>1</v>
      </c>
      <c r="F215" s="252" t="s">
        <v>808</v>
      </c>
      <c r="G215" s="250"/>
      <c r="H215" s="253">
        <v>0.031</v>
      </c>
      <c r="I215" s="254"/>
      <c r="J215" s="250"/>
      <c r="K215" s="250"/>
      <c r="L215" s="255"/>
      <c r="M215" s="256"/>
      <c r="N215" s="257"/>
      <c r="O215" s="257"/>
      <c r="P215" s="257"/>
      <c r="Q215" s="257"/>
      <c r="R215" s="257"/>
      <c r="S215" s="257"/>
      <c r="T215" s="258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59" t="s">
        <v>157</v>
      </c>
      <c r="AU215" s="259" t="s">
        <v>85</v>
      </c>
      <c r="AV215" s="14" t="s">
        <v>85</v>
      </c>
      <c r="AW215" s="14" t="s">
        <v>32</v>
      </c>
      <c r="AX215" s="14" t="s">
        <v>83</v>
      </c>
      <c r="AY215" s="259" t="s">
        <v>144</v>
      </c>
    </row>
    <row r="216" s="2" customFormat="1" ht="16.5" customHeight="1">
      <c r="A216" s="39"/>
      <c r="B216" s="40"/>
      <c r="C216" s="286" t="s">
        <v>221</v>
      </c>
      <c r="D216" s="286" t="s">
        <v>417</v>
      </c>
      <c r="E216" s="287" t="s">
        <v>809</v>
      </c>
      <c r="F216" s="288" t="s">
        <v>810</v>
      </c>
      <c r="G216" s="289" t="s">
        <v>606</v>
      </c>
      <c r="H216" s="290">
        <v>5.7999999999999998</v>
      </c>
      <c r="I216" s="291"/>
      <c r="J216" s="292">
        <f>ROUND(I216*H216,2)</f>
        <v>0</v>
      </c>
      <c r="K216" s="288" t="s">
        <v>1</v>
      </c>
      <c r="L216" s="293"/>
      <c r="M216" s="294" t="s">
        <v>1</v>
      </c>
      <c r="N216" s="295" t="s">
        <v>40</v>
      </c>
      <c r="O216" s="92"/>
      <c r="P216" s="228">
        <f>O216*H216</f>
        <v>0</v>
      </c>
      <c r="Q216" s="228">
        <v>0.00077999999999999999</v>
      </c>
      <c r="R216" s="228">
        <f>Q216*H216</f>
        <v>0.0045239999999999994</v>
      </c>
      <c r="S216" s="228">
        <v>0</v>
      </c>
      <c r="T216" s="229">
        <f>S216*H216</f>
        <v>0</v>
      </c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R216" s="230" t="s">
        <v>214</v>
      </c>
      <c r="AT216" s="230" t="s">
        <v>417</v>
      </c>
      <c r="AU216" s="230" t="s">
        <v>85</v>
      </c>
      <c r="AY216" s="18" t="s">
        <v>144</v>
      </c>
      <c r="BE216" s="231">
        <f>IF(N216="základní",J216,0)</f>
        <v>0</v>
      </c>
      <c r="BF216" s="231">
        <f>IF(N216="snížená",J216,0)</f>
        <v>0</v>
      </c>
      <c r="BG216" s="231">
        <f>IF(N216="zákl. přenesená",J216,0)</f>
        <v>0</v>
      </c>
      <c r="BH216" s="231">
        <f>IF(N216="sníž. přenesená",J216,0)</f>
        <v>0</v>
      </c>
      <c r="BI216" s="231">
        <f>IF(N216="nulová",J216,0)</f>
        <v>0</v>
      </c>
      <c r="BJ216" s="18" t="s">
        <v>83</v>
      </c>
      <c r="BK216" s="231">
        <f>ROUND(I216*H216,2)</f>
        <v>0</v>
      </c>
      <c r="BL216" s="18" t="s">
        <v>173</v>
      </c>
      <c r="BM216" s="230" t="s">
        <v>811</v>
      </c>
    </row>
    <row r="217" s="2" customFormat="1">
      <c r="A217" s="39"/>
      <c r="B217" s="40"/>
      <c r="C217" s="41"/>
      <c r="D217" s="232" t="s">
        <v>154</v>
      </c>
      <c r="E217" s="41"/>
      <c r="F217" s="233" t="s">
        <v>810</v>
      </c>
      <c r="G217" s="41"/>
      <c r="H217" s="41"/>
      <c r="I217" s="234"/>
      <c r="J217" s="41"/>
      <c r="K217" s="41"/>
      <c r="L217" s="45"/>
      <c r="M217" s="235"/>
      <c r="N217" s="236"/>
      <c r="O217" s="92"/>
      <c r="P217" s="92"/>
      <c r="Q217" s="92"/>
      <c r="R217" s="92"/>
      <c r="S217" s="92"/>
      <c r="T217" s="93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T217" s="18" t="s">
        <v>154</v>
      </c>
      <c r="AU217" s="18" t="s">
        <v>85</v>
      </c>
    </row>
    <row r="218" s="14" customFormat="1">
      <c r="A218" s="14"/>
      <c r="B218" s="249"/>
      <c r="C218" s="250"/>
      <c r="D218" s="232" t="s">
        <v>157</v>
      </c>
      <c r="E218" s="251" t="s">
        <v>1</v>
      </c>
      <c r="F218" s="252" t="s">
        <v>812</v>
      </c>
      <c r="G218" s="250"/>
      <c r="H218" s="253">
        <v>5.7999999999999998</v>
      </c>
      <c r="I218" s="254"/>
      <c r="J218" s="250"/>
      <c r="K218" s="250"/>
      <c r="L218" s="255"/>
      <c r="M218" s="256"/>
      <c r="N218" s="257"/>
      <c r="O218" s="257"/>
      <c r="P218" s="257"/>
      <c r="Q218" s="257"/>
      <c r="R218" s="257"/>
      <c r="S218" s="257"/>
      <c r="T218" s="258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9" t="s">
        <v>157</v>
      </c>
      <c r="AU218" s="259" t="s">
        <v>85</v>
      </c>
      <c r="AV218" s="14" t="s">
        <v>85</v>
      </c>
      <c r="AW218" s="14" t="s">
        <v>32</v>
      </c>
      <c r="AX218" s="14" t="s">
        <v>83</v>
      </c>
      <c r="AY218" s="259" t="s">
        <v>144</v>
      </c>
    </row>
    <row r="219" s="2" customFormat="1" ht="24.15" customHeight="1">
      <c r="A219" s="39"/>
      <c r="B219" s="40"/>
      <c r="C219" s="286" t="s">
        <v>7</v>
      </c>
      <c r="D219" s="286" t="s">
        <v>417</v>
      </c>
      <c r="E219" s="287" t="s">
        <v>813</v>
      </c>
      <c r="F219" s="288" t="s">
        <v>814</v>
      </c>
      <c r="G219" s="289" t="s">
        <v>815</v>
      </c>
      <c r="H219" s="290">
        <v>0.55500000000000005</v>
      </c>
      <c r="I219" s="291"/>
      <c r="J219" s="292">
        <f>ROUND(I219*H219,2)</f>
        <v>0</v>
      </c>
      <c r="K219" s="288" t="s">
        <v>1</v>
      </c>
      <c r="L219" s="293"/>
      <c r="M219" s="294" t="s">
        <v>1</v>
      </c>
      <c r="N219" s="295" t="s">
        <v>40</v>
      </c>
      <c r="O219" s="92"/>
      <c r="P219" s="228">
        <f>O219*H219</f>
        <v>0</v>
      </c>
      <c r="Q219" s="228">
        <v>0</v>
      </c>
      <c r="R219" s="228">
        <f>Q219*H219</f>
        <v>0</v>
      </c>
      <c r="S219" s="228">
        <v>0</v>
      </c>
      <c r="T219" s="22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0" t="s">
        <v>214</v>
      </c>
      <c r="AT219" s="230" t="s">
        <v>417</v>
      </c>
      <c r="AU219" s="230" t="s">
        <v>85</v>
      </c>
      <c r="AY219" s="18" t="s">
        <v>144</v>
      </c>
      <c r="BE219" s="231">
        <f>IF(N219="základní",J219,0)</f>
        <v>0</v>
      </c>
      <c r="BF219" s="231">
        <f>IF(N219="snížená",J219,0)</f>
        <v>0</v>
      </c>
      <c r="BG219" s="231">
        <f>IF(N219="zákl. přenesená",J219,0)</f>
        <v>0</v>
      </c>
      <c r="BH219" s="231">
        <f>IF(N219="sníž. přenesená",J219,0)</f>
        <v>0</v>
      </c>
      <c r="BI219" s="231">
        <f>IF(N219="nulová",J219,0)</f>
        <v>0</v>
      </c>
      <c r="BJ219" s="18" t="s">
        <v>83</v>
      </c>
      <c r="BK219" s="231">
        <f>ROUND(I219*H219,2)</f>
        <v>0</v>
      </c>
      <c r="BL219" s="18" t="s">
        <v>173</v>
      </c>
      <c r="BM219" s="230" t="s">
        <v>816</v>
      </c>
    </row>
    <row r="220" s="2" customFormat="1">
      <c r="A220" s="39"/>
      <c r="B220" s="40"/>
      <c r="C220" s="41"/>
      <c r="D220" s="232" t="s">
        <v>154</v>
      </c>
      <c r="E220" s="41"/>
      <c r="F220" s="233" t="s">
        <v>814</v>
      </c>
      <c r="G220" s="41"/>
      <c r="H220" s="41"/>
      <c r="I220" s="234"/>
      <c r="J220" s="41"/>
      <c r="K220" s="41"/>
      <c r="L220" s="45"/>
      <c r="M220" s="235"/>
      <c r="N220" s="236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154</v>
      </c>
      <c r="AU220" s="18" t="s">
        <v>85</v>
      </c>
    </row>
    <row r="221" s="14" customFormat="1">
      <c r="A221" s="14"/>
      <c r="B221" s="249"/>
      <c r="C221" s="250"/>
      <c r="D221" s="232" t="s">
        <v>157</v>
      </c>
      <c r="E221" s="251" t="s">
        <v>1</v>
      </c>
      <c r="F221" s="252" t="s">
        <v>817</v>
      </c>
      <c r="G221" s="250"/>
      <c r="H221" s="253">
        <v>0.29999999999999999</v>
      </c>
      <c r="I221" s="254"/>
      <c r="J221" s="250"/>
      <c r="K221" s="250"/>
      <c r="L221" s="255"/>
      <c r="M221" s="256"/>
      <c r="N221" s="257"/>
      <c r="O221" s="257"/>
      <c r="P221" s="257"/>
      <c r="Q221" s="257"/>
      <c r="R221" s="257"/>
      <c r="S221" s="257"/>
      <c r="T221" s="258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59" t="s">
        <v>157</v>
      </c>
      <c r="AU221" s="259" t="s">
        <v>85</v>
      </c>
      <c r="AV221" s="14" t="s">
        <v>85</v>
      </c>
      <c r="AW221" s="14" t="s">
        <v>32</v>
      </c>
      <c r="AX221" s="14" t="s">
        <v>75</v>
      </c>
      <c r="AY221" s="259" t="s">
        <v>144</v>
      </c>
    </row>
    <row r="222" s="14" customFormat="1">
      <c r="A222" s="14"/>
      <c r="B222" s="249"/>
      <c r="C222" s="250"/>
      <c r="D222" s="232" t="s">
        <v>157</v>
      </c>
      <c r="E222" s="251" t="s">
        <v>1</v>
      </c>
      <c r="F222" s="252" t="s">
        <v>818</v>
      </c>
      <c r="G222" s="250"/>
      <c r="H222" s="253">
        <v>0.55500000000000005</v>
      </c>
      <c r="I222" s="254"/>
      <c r="J222" s="250"/>
      <c r="K222" s="250"/>
      <c r="L222" s="255"/>
      <c r="M222" s="260"/>
      <c r="N222" s="261"/>
      <c r="O222" s="261"/>
      <c r="P222" s="261"/>
      <c r="Q222" s="261"/>
      <c r="R222" s="261"/>
      <c r="S222" s="261"/>
      <c r="T222" s="26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157</v>
      </c>
      <c r="AU222" s="259" t="s">
        <v>85</v>
      </c>
      <c r="AV222" s="14" t="s">
        <v>85</v>
      </c>
      <c r="AW222" s="14" t="s">
        <v>32</v>
      </c>
      <c r="AX222" s="14" t="s">
        <v>83</v>
      </c>
      <c r="AY222" s="259" t="s">
        <v>144</v>
      </c>
    </row>
    <row r="223" s="2" customFormat="1" ht="6.96" customHeight="1">
      <c r="A223" s="39"/>
      <c r="B223" s="67"/>
      <c r="C223" s="68"/>
      <c r="D223" s="68"/>
      <c r="E223" s="68"/>
      <c r="F223" s="68"/>
      <c r="G223" s="68"/>
      <c r="H223" s="68"/>
      <c r="I223" s="68"/>
      <c r="J223" s="68"/>
      <c r="K223" s="68"/>
      <c r="L223" s="45"/>
      <c r="M223" s="39"/>
      <c r="O223" s="39"/>
      <c r="P223" s="39"/>
      <c r="Q223" s="39"/>
      <c r="R223" s="39"/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</row>
  </sheetData>
  <sheetProtection sheet="1" autoFilter="0" formatColumns="0" formatRows="0" objects="1" scenarios="1" spinCount="100000" saltValue="Qa31zm8XmcvoyRrXYUTvFpA4M82v7lk1tflBXnOtkfzGBtoNRM6jPm5ASyZ83U66sLAQKaKujyAbXqIDrJyDlQ==" hashValue="5FgJ04a8z7+6quqp0ssh/VQjSMiO7FKr/6YGG2g7APQM/GNMPRo1wdceagj7JLF5v/vSx/WWQF5eZhB4awN4+g==" algorithmName="SHA-512" password="CC35"/>
  <autoFilter ref="C122:K222"/>
  <mergeCells count="9">
    <mergeCell ref="E7:H7"/>
    <mergeCell ref="E9:H9"/>
    <mergeCell ref="E18:H18"/>
    <mergeCell ref="E27:H27"/>
    <mergeCell ref="E85:H85"/>
    <mergeCell ref="E87:H87"/>
    <mergeCell ref="E113:H113"/>
    <mergeCell ref="E115:H115"/>
    <mergeCell ref="L2:V2"/>
  </mergeCells>
  <hyperlinks>
    <hyperlink ref="F128" r:id="rId1" display="https://podminky.urs.cz/item/CS_URS_2023_01/131252502"/>
    <hyperlink ref="F133" r:id="rId2" display="https://podminky.urs.cz/item/CS_URS_2023_01/162751117"/>
    <hyperlink ref="F138" r:id="rId3" display="https://podminky.urs.cz/item/CS_URS_2023_01/162751119"/>
    <hyperlink ref="F145" r:id="rId4" display="https://podminky.urs.cz/item/CS_URS_2023_01/171201231"/>
    <hyperlink ref="F152" r:id="rId5" display="https://podminky.urs.cz/item/CS_URS_2023_01/275311128"/>
    <hyperlink ref="F157" r:id="rId6" display="https://podminky.urs.cz/item/CS_URS_2023_01/275311191"/>
    <hyperlink ref="F161" r:id="rId7" display="https://podminky.urs.cz/item/CS_URS_2023_01/985331213"/>
    <hyperlink ref="F167" r:id="rId8" display="https://podminky.urs.cz/item/CS_URS_2023_01/998225111"/>
    <hyperlink ref="F170" r:id="rId9" display="https://podminky.urs.cz/item/CS_URS_2023_01/998225191"/>
    <hyperlink ref="F175" r:id="rId10" display="https://podminky.urs.cz/item/CS_URS_2023_01/767161814"/>
    <hyperlink ref="F181" r:id="rId11" display="https://podminky.urs.cz/item/CS_URS_2023_01/767220130.R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103</v>
      </c>
      <c r="AZ2" s="263" t="s">
        <v>284</v>
      </c>
      <c r="BA2" s="263" t="s">
        <v>1</v>
      </c>
      <c r="BB2" s="263" t="s">
        <v>282</v>
      </c>
      <c r="BC2" s="263" t="s">
        <v>819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  <c r="AZ3" s="263" t="s">
        <v>820</v>
      </c>
      <c r="BA3" s="263" t="s">
        <v>1</v>
      </c>
      <c r="BB3" s="263" t="s">
        <v>282</v>
      </c>
      <c r="BC3" s="263" t="s">
        <v>821</v>
      </c>
      <c r="BD3" s="263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822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ROUND(J121,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ROUND((SUM(BE121:BE199)),  2)</f>
        <v>0</v>
      </c>
      <c r="G33" s="39"/>
      <c r="H33" s="39"/>
      <c r="I33" s="156">
        <v>0.20999999999999999</v>
      </c>
      <c r="J33" s="155">
        <f>ROUND(((SUM(BE121:BE199))*I33),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ROUND((SUM(BF121:BF199)),  2)</f>
        <v>0</v>
      </c>
      <c r="G34" s="39"/>
      <c r="H34" s="39"/>
      <c r="I34" s="156">
        <v>0.14999999999999999</v>
      </c>
      <c r="J34" s="155">
        <f>ROUND(((SUM(BF121:BF199))*I34),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ROUND((SUM(BG121:BG199)),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ROUND((SUM(BH121:BH199)),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ROUND((SUM(BI121:BI199)),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IO-100.1d - Cyklostezka - úsek s vyloučeným provozem motorových vozidel - ochrana plynovodu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J121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J122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J123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J180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823</v>
      </c>
      <c r="E100" s="189"/>
      <c r="F100" s="189"/>
      <c r="G100" s="189"/>
      <c r="H100" s="189"/>
      <c r="I100" s="189"/>
      <c r="J100" s="190">
        <f>J188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304</v>
      </c>
      <c r="E101" s="189"/>
      <c r="F101" s="189"/>
      <c r="G101" s="189"/>
      <c r="H101" s="189"/>
      <c r="I101" s="189"/>
      <c r="J101" s="190">
        <f>J193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2" customFormat="1" ht="21.84" customHeight="1">
      <c r="A102" s="39"/>
      <c r="B102" s="40"/>
      <c r="C102" s="41"/>
      <c r="D102" s="41"/>
      <c r="E102" s="41"/>
      <c r="F102" s="41"/>
      <c r="G102" s="41"/>
      <c r="H102" s="41"/>
      <c r="I102" s="41"/>
      <c r="J102" s="41"/>
      <c r="K102" s="41"/>
      <c r="L102" s="64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</row>
    <row r="103" s="2" customFormat="1" ht="6.96" customHeight="1">
      <c r="A103" s="39"/>
      <c r="B103" s="67"/>
      <c r="C103" s="68"/>
      <c r="D103" s="68"/>
      <c r="E103" s="68"/>
      <c r="F103" s="68"/>
      <c r="G103" s="68"/>
      <c r="H103" s="68"/>
      <c r="I103" s="68"/>
      <c r="J103" s="68"/>
      <c r="K103" s="68"/>
      <c r="L103" s="64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  <row r="107" s="2" customFormat="1" ht="6.96" customHeight="1">
      <c r="A107" s="39"/>
      <c r="B107" s="69"/>
      <c r="C107" s="70"/>
      <c r="D107" s="70"/>
      <c r="E107" s="70"/>
      <c r="F107" s="70"/>
      <c r="G107" s="70"/>
      <c r="H107" s="70"/>
      <c r="I107" s="70"/>
      <c r="J107" s="70"/>
      <c r="K107" s="70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24.96" customHeight="1">
      <c r="A108" s="39"/>
      <c r="B108" s="40"/>
      <c r="C108" s="24" t="s">
        <v>128</v>
      </c>
      <c r="D108" s="41"/>
      <c r="E108" s="41"/>
      <c r="F108" s="41"/>
      <c r="G108" s="41"/>
      <c r="H108" s="41"/>
      <c r="I108" s="41"/>
      <c r="J108" s="41"/>
      <c r="K108" s="41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09" s="2" customFormat="1" ht="6.96" customHeight="1">
      <c r="A109" s="39"/>
      <c r="B109" s="40"/>
      <c r="C109" s="41"/>
      <c r="D109" s="41"/>
      <c r="E109" s="41"/>
      <c r="F109" s="41"/>
      <c r="G109" s="41"/>
      <c r="H109" s="41"/>
      <c r="I109" s="41"/>
      <c r="J109" s="41"/>
      <c r="K109" s="41"/>
      <c r="L109" s="64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</row>
    <row r="110" s="2" customFormat="1" ht="12" customHeight="1">
      <c r="A110" s="39"/>
      <c r="B110" s="40"/>
      <c r="C110" s="33" t="s">
        <v>16</v>
      </c>
      <c r="D110" s="41"/>
      <c r="E110" s="41"/>
      <c r="F110" s="41"/>
      <c r="G110" s="41"/>
      <c r="H110" s="41"/>
      <c r="I110" s="41"/>
      <c r="J110" s="41"/>
      <c r="K110" s="41"/>
      <c r="L110" s="64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</row>
    <row r="111" s="2" customFormat="1" ht="16.5" customHeight="1">
      <c r="A111" s="39"/>
      <c r="B111" s="40"/>
      <c r="C111" s="41"/>
      <c r="D111" s="41"/>
      <c r="E111" s="175" t="str">
        <f>E7</f>
        <v>Tovačov – Ivaň, výstavba cyklostezky</v>
      </c>
      <c r="F111" s="33"/>
      <c r="G111" s="33"/>
      <c r="H111" s="33"/>
      <c r="I111" s="41"/>
      <c r="J111" s="41"/>
      <c r="K111" s="41"/>
      <c r="L111" s="64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</row>
    <row r="112" s="2" customFormat="1" ht="12" customHeight="1">
      <c r="A112" s="39"/>
      <c r="B112" s="40"/>
      <c r="C112" s="33" t="s">
        <v>114</v>
      </c>
      <c r="D112" s="41"/>
      <c r="E112" s="41"/>
      <c r="F112" s="41"/>
      <c r="G112" s="41"/>
      <c r="H112" s="41"/>
      <c r="I112" s="41"/>
      <c r="J112" s="41"/>
      <c r="K112" s="41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30" customHeight="1">
      <c r="A113" s="39"/>
      <c r="B113" s="40"/>
      <c r="C113" s="41"/>
      <c r="D113" s="41"/>
      <c r="E113" s="77" t="str">
        <f>E9</f>
        <v>IO-100.1d - Cyklostezka - úsek s vyloučeným provozem motorových vozidel - ochrana plynovodu</v>
      </c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20</v>
      </c>
      <c r="D115" s="41"/>
      <c r="E115" s="41"/>
      <c r="F115" s="28" t="str">
        <f>F12</f>
        <v xml:space="preserve"> </v>
      </c>
      <c r="G115" s="41"/>
      <c r="H115" s="41"/>
      <c r="I115" s="33" t="s">
        <v>22</v>
      </c>
      <c r="J115" s="80" t="str">
        <f>IF(J12="","",J12)</f>
        <v>20. 3. 2023</v>
      </c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6.96" customHeight="1">
      <c r="A116" s="39"/>
      <c r="B116" s="40"/>
      <c r="C116" s="41"/>
      <c r="D116" s="41"/>
      <c r="E116" s="41"/>
      <c r="F116" s="41"/>
      <c r="G116" s="41"/>
      <c r="H116" s="41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5.15" customHeight="1">
      <c r="A117" s="39"/>
      <c r="B117" s="40"/>
      <c r="C117" s="33" t="s">
        <v>24</v>
      </c>
      <c r="D117" s="41"/>
      <c r="E117" s="41"/>
      <c r="F117" s="28" t="str">
        <f>E15</f>
        <v>Město Tovačov</v>
      </c>
      <c r="G117" s="41"/>
      <c r="H117" s="41"/>
      <c r="I117" s="33" t="s">
        <v>30</v>
      </c>
      <c r="J117" s="37" t="str">
        <f>E21</f>
        <v>Ing. Lukáš Barteček</v>
      </c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15.15" customHeight="1">
      <c r="A118" s="39"/>
      <c r="B118" s="40"/>
      <c r="C118" s="33" t="s">
        <v>28</v>
      </c>
      <c r="D118" s="41"/>
      <c r="E118" s="41"/>
      <c r="F118" s="28" t="str">
        <f>IF(E18="","",E18)</f>
        <v>Vyplň údaj</v>
      </c>
      <c r="G118" s="41"/>
      <c r="H118" s="41"/>
      <c r="I118" s="33" t="s">
        <v>33</v>
      </c>
      <c r="J118" s="37" t="str">
        <f>E24</f>
        <v xml:space="preserve"> </v>
      </c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10.32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11" customFormat="1" ht="29.28" customHeight="1">
      <c r="A120" s="192"/>
      <c r="B120" s="193"/>
      <c r="C120" s="194" t="s">
        <v>129</v>
      </c>
      <c r="D120" s="195" t="s">
        <v>60</v>
      </c>
      <c r="E120" s="195" t="s">
        <v>56</v>
      </c>
      <c r="F120" s="195" t="s">
        <v>57</v>
      </c>
      <c r="G120" s="195" t="s">
        <v>130</v>
      </c>
      <c r="H120" s="195" t="s">
        <v>131</v>
      </c>
      <c r="I120" s="195" t="s">
        <v>132</v>
      </c>
      <c r="J120" s="195" t="s">
        <v>118</v>
      </c>
      <c r="K120" s="196" t="s">
        <v>133</v>
      </c>
      <c r="L120" s="197"/>
      <c r="M120" s="101" t="s">
        <v>1</v>
      </c>
      <c r="N120" s="102" t="s">
        <v>39</v>
      </c>
      <c r="O120" s="102" t="s">
        <v>134</v>
      </c>
      <c r="P120" s="102" t="s">
        <v>135</v>
      </c>
      <c r="Q120" s="102" t="s">
        <v>136</v>
      </c>
      <c r="R120" s="102" t="s">
        <v>137</v>
      </c>
      <c r="S120" s="102" t="s">
        <v>138</v>
      </c>
      <c r="T120" s="103" t="s">
        <v>139</v>
      </c>
      <c r="U120" s="192"/>
      <c r="V120" s="192"/>
      <c r="W120" s="192"/>
      <c r="X120" s="192"/>
      <c r="Y120" s="192"/>
      <c r="Z120" s="192"/>
      <c r="AA120" s="192"/>
      <c r="AB120" s="192"/>
      <c r="AC120" s="192"/>
      <c r="AD120" s="192"/>
      <c r="AE120" s="192"/>
    </row>
    <row r="121" s="2" customFormat="1" ht="22.8" customHeight="1">
      <c r="A121" s="39"/>
      <c r="B121" s="40"/>
      <c r="C121" s="108" t="s">
        <v>140</v>
      </c>
      <c r="D121" s="41"/>
      <c r="E121" s="41"/>
      <c r="F121" s="41"/>
      <c r="G121" s="41"/>
      <c r="H121" s="41"/>
      <c r="I121" s="41"/>
      <c r="J121" s="198">
        <f>BK121</f>
        <v>0</v>
      </c>
      <c r="K121" s="41"/>
      <c r="L121" s="45"/>
      <c r="M121" s="104"/>
      <c r="N121" s="199"/>
      <c r="O121" s="105"/>
      <c r="P121" s="200">
        <f>P122</f>
        <v>0</v>
      </c>
      <c r="Q121" s="105"/>
      <c r="R121" s="200">
        <f>R122</f>
        <v>39.704000000000001</v>
      </c>
      <c r="S121" s="105"/>
      <c r="T121" s="201">
        <f>T122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T121" s="18" t="s">
        <v>74</v>
      </c>
      <c r="AU121" s="18" t="s">
        <v>120</v>
      </c>
      <c r="BK121" s="202">
        <f>BK122</f>
        <v>0</v>
      </c>
    </row>
    <row r="122" s="12" customFormat="1" ht="25.92" customHeight="1">
      <c r="A122" s="12"/>
      <c r="B122" s="203"/>
      <c r="C122" s="204"/>
      <c r="D122" s="205" t="s">
        <v>74</v>
      </c>
      <c r="E122" s="206" t="s">
        <v>305</v>
      </c>
      <c r="F122" s="206" t="s">
        <v>306</v>
      </c>
      <c r="G122" s="204"/>
      <c r="H122" s="204"/>
      <c r="I122" s="207"/>
      <c r="J122" s="208">
        <f>BK122</f>
        <v>0</v>
      </c>
      <c r="K122" s="204"/>
      <c r="L122" s="209"/>
      <c r="M122" s="210"/>
      <c r="N122" s="211"/>
      <c r="O122" s="211"/>
      <c r="P122" s="212">
        <f>P123+P180+P188+P193</f>
        <v>0</v>
      </c>
      <c r="Q122" s="211"/>
      <c r="R122" s="212">
        <f>R123+R180+R188+R193</f>
        <v>39.704000000000001</v>
      </c>
      <c r="S122" s="211"/>
      <c r="T122" s="213">
        <f>T123+T180+T188+T193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4" t="s">
        <v>83</v>
      </c>
      <c r="AT122" s="215" t="s">
        <v>74</v>
      </c>
      <c r="AU122" s="215" t="s">
        <v>75</v>
      </c>
      <c r="AY122" s="214" t="s">
        <v>144</v>
      </c>
      <c r="BK122" s="216">
        <f>BK123+BK180+BK188+BK193</f>
        <v>0</v>
      </c>
    </row>
    <row r="123" s="12" customFormat="1" ht="22.8" customHeight="1">
      <c r="A123" s="12"/>
      <c r="B123" s="203"/>
      <c r="C123" s="204"/>
      <c r="D123" s="205" t="s">
        <v>74</v>
      </c>
      <c r="E123" s="217" t="s">
        <v>83</v>
      </c>
      <c r="F123" s="217" t="s">
        <v>307</v>
      </c>
      <c r="G123" s="204"/>
      <c r="H123" s="204"/>
      <c r="I123" s="207"/>
      <c r="J123" s="218">
        <f>BK123</f>
        <v>0</v>
      </c>
      <c r="K123" s="204"/>
      <c r="L123" s="209"/>
      <c r="M123" s="210"/>
      <c r="N123" s="211"/>
      <c r="O123" s="211"/>
      <c r="P123" s="212">
        <f>SUM(P124:P179)</f>
        <v>0</v>
      </c>
      <c r="Q123" s="211"/>
      <c r="R123" s="212">
        <f>SUM(R124:R179)</f>
        <v>26.18</v>
      </c>
      <c r="S123" s="211"/>
      <c r="T123" s="213">
        <f>SUM(T124:T179)</f>
        <v>0</v>
      </c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R123" s="214" t="s">
        <v>83</v>
      </c>
      <c r="AT123" s="215" t="s">
        <v>74</v>
      </c>
      <c r="AU123" s="215" t="s">
        <v>83</v>
      </c>
      <c r="AY123" s="214" t="s">
        <v>144</v>
      </c>
      <c r="BK123" s="216">
        <f>SUM(BK124:BK179)</f>
        <v>0</v>
      </c>
    </row>
    <row r="124" s="2" customFormat="1" ht="24.15" customHeight="1">
      <c r="A124" s="39"/>
      <c r="B124" s="40"/>
      <c r="C124" s="219" t="s">
        <v>83</v>
      </c>
      <c r="D124" s="219" t="s">
        <v>147</v>
      </c>
      <c r="E124" s="220" t="s">
        <v>314</v>
      </c>
      <c r="F124" s="221" t="s">
        <v>315</v>
      </c>
      <c r="G124" s="222" t="s">
        <v>282</v>
      </c>
      <c r="H124" s="223">
        <v>17.100000000000001</v>
      </c>
      <c r="I124" s="224"/>
      <c r="J124" s="225">
        <f>ROUND(I124*H124,2)</f>
        <v>0</v>
      </c>
      <c r="K124" s="221" t="s">
        <v>151</v>
      </c>
      <c r="L124" s="45"/>
      <c r="M124" s="226" t="s">
        <v>1</v>
      </c>
      <c r="N124" s="227" t="s">
        <v>40</v>
      </c>
      <c r="O124" s="92"/>
      <c r="P124" s="228">
        <f>O124*H124</f>
        <v>0</v>
      </c>
      <c r="Q124" s="228">
        <v>0</v>
      </c>
      <c r="R124" s="228">
        <f>Q124*H124</f>
        <v>0</v>
      </c>
      <c r="S124" s="228">
        <v>0</v>
      </c>
      <c r="T124" s="229">
        <f>S124*H124</f>
        <v>0</v>
      </c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R124" s="230" t="s">
        <v>173</v>
      </c>
      <c r="AT124" s="230" t="s">
        <v>147</v>
      </c>
      <c r="AU124" s="230" t="s">
        <v>85</v>
      </c>
      <c r="AY124" s="18" t="s">
        <v>144</v>
      </c>
      <c r="BE124" s="231">
        <f>IF(N124="základní",J124,0)</f>
        <v>0</v>
      </c>
      <c r="BF124" s="231">
        <f>IF(N124="snížená",J124,0)</f>
        <v>0</v>
      </c>
      <c r="BG124" s="231">
        <f>IF(N124="zákl. přenesená",J124,0)</f>
        <v>0</v>
      </c>
      <c r="BH124" s="231">
        <f>IF(N124="sníž. přenesená",J124,0)</f>
        <v>0</v>
      </c>
      <c r="BI124" s="231">
        <f>IF(N124="nulová",J124,0)</f>
        <v>0</v>
      </c>
      <c r="BJ124" s="18" t="s">
        <v>83</v>
      </c>
      <c r="BK124" s="231">
        <f>ROUND(I124*H124,2)</f>
        <v>0</v>
      </c>
      <c r="BL124" s="18" t="s">
        <v>173</v>
      </c>
      <c r="BM124" s="230" t="s">
        <v>316</v>
      </c>
    </row>
    <row r="125" s="2" customFormat="1">
      <c r="A125" s="39"/>
      <c r="B125" s="40"/>
      <c r="C125" s="41"/>
      <c r="D125" s="232" t="s">
        <v>154</v>
      </c>
      <c r="E125" s="41"/>
      <c r="F125" s="233" t="s">
        <v>317</v>
      </c>
      <c r="G125" s="41"/>
      <c r="H125" s="41"/>
      <c r="I125" s="234"/>
      <c r="J125" s="41"/>
      <c r="K125" s="41"/>
      <c r="L125" s="45"/>
      <c r="M125" s="235"/>
      <c r="N125" s="236"/>
      <c r="O125" s="92"/>
      <c r="P125" s="92"/>
      <c r="Q125" s="92"/>
      <c r="R125" s="92"/>
      <c r="S125" s="92"/>
      <c r="T125" s="93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T125" s="18" t="s">
        <v>154</v>
      </c>
      <c r="AU125" s="18" t="s">
        <v>85</v>
      </c>
    </row>
    <row r="126" s="2" customFormat="1">
      <c r="A126" s="39"/>
      <c r="B126" s="40"/>
      <c r="C126" s="41"/>
      <c r="D126" s="237" t="s">
        <v>155</v>
      </c>
      <c r="E126" s="41"/>
      <c r="F126" s="238" t="s">
        <v>318</v>
      </c>
      <c r="G126" s="41"/>
      <c r="H126" s="41"/>
      <c r="I126" s="234"/>
      <c r="J126" s="41"/>
      <c r="K126" s="41"/>
      <c r="L126" s="45"/>
      <c r="M126" s="235"/>
      <c r="N126" s="236"/>
      <c r="O126" s="92"/>
      <c r="P126" s="92"/>
      <c r="Q126" s="92"/>
      <c r="R126" s="92"/>
      <c r="S126" s="92"/>
      <c r="T126" s="93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155</v>
      </c>
      <c r="AU126" s="18" t="s">
        <v>85</v>
      </c>
    </row>
    <row r="127" s="14" customFormat="1">
      <c r="A127" s="14"/>
      <c r="B127" s="249"/>
      <c r="C127" s="250"/>
      <c r="D127" s="232" t="s">
        <v>157</v>
      </c>
      <c r="E127" s="251" t="s">
        <v>1</v>
      </c>
      <c r="F127" s="252" t="s">
        <v>824</v>
      </c>
      <c r="G127" s="250"/>
      <c r="H127" s="253">
        <v>17.100000000000001</v>
      </c>
      <c r="I127" s="254"/>
      <c r="J127" s="250"/>
      <c r="K127" s="250"/>
      <c r="L127" s="255"/>
      <c r="M127" s="256"/>
      <c r="N127" s="257"/>
      <c r="O127" s="257"/>
      <c r="P127" s="257"/>
      <c r="Q127" s="257"/>
      <c r="R127" s="257"/>
      <c r="S127" s="257"/>
      <c r="T127" s="258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T127" s="259" t="s">
        <v>157</v>
      </c>
      <c r="AU127" s="259" t="s">
        <v>85</v>
      </c>
      <c r="AV127" s="14" t="s">
        <v>85</v>
      </c>
      <c r="AW127" s="14" t="s">
        <v>32</v>
      </c>
      <c r="AX127" s="14" t="s">
        <v>75</v>
      </c>
      <c r="AY127" s="259" t="s">
        <v>144</v>
      </c>
    </row>
    <row r="128" s="15" customFormat="1">
      <c r="A128" s="15"/>
      <c r="B128" s="264"/>
      <c r="C128" s="265"/>
      <c r="D128" s="232" t="s">
        <v>157</v>
      </c>
      <c r="E128" s="266" t="s">
        <v>320</v>
      </c>
      <c r="F128" s="267" t="s">
        <v>321</v>
      </c>
      <c r="G128" s="265"/>
      <c r="H128" s="268">
        <v>17.100000000000001</v>
      </c>
      <c r="I128" s="269"/>
      <c r="J128" s="265"/>
      <c r="K128" s="265"/>
      <c r="L128" s="270"/>
      <c r="M128" s="271"/>
      <c r="N128" s="272"/>
      <c r="O128" s="272"/>
      <c r="P128" s="272"/>
      <c r="Q128" s="272"/>
      <c r="R128" s="272"/>
      <c r="S128" s="272"/>
      <c r="T128" s="273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T128" s="274" t="s">
        <v>157</v>
      </c>
      <c r="AU128" s="274" t="s">
        <v>85</v>
      </c>
      <c r="AV128" s="15" t="s">
        <v>173</v>
      </c>
      <c r="AW128" s="15" t="s">
        <v>32</v>
      </c>
      <c r="AX128" s="15" t="s">
        <v>83</v>
      </c>
      <c r="AY128" s="274" t="s">
        <v>144</v>
      </c>
    </row>
    <row r="129" s="2" customFormat="1" ht="24.15" customHeight="1">
      <c r="A129" s="39"/>
      <c r="B129" s="40"/>
      <c r="C129" s="219" t="s">
        <v>85</v>
      </c>
      <c r="D129" s="219" t="s">
        <v>147</v>
      </c>
      <c r="E129" s="220" t="s">
        <v>825</v>
      </c>
      <c r="F129" s="221" t="s">
        <v>826</v>
      </c>
      <c r="G129" s="222" t="s">
        <v>282</v>
      </c>
      <c r="H129" s="223">
        <v>2.1600000000000001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827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828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829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830</v>
      </c>
      <c r="G132" s="250"/>
      <c r="H132" s="253">
        <v>2.1600000000000001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2" customFormat="1" ht="37.8" customHeight="1">
      <c r="A133" s="39"/>
      <c r="B133" s="40"/>
      <c r="C133" s="219" t="s">
        <v>166</v>
      </c>
      <c r="D133" s="219" t="s">
        <v>147</v>
      </c>
      <c r="E133" s="220" t="s">
        <v>322</v>
      </c>
      <c r="F133" s="221" t="s">
        <v>323</v>
      </c>
      <c r="G133" s="222" t="s">
        <v>282</v>
      </c>
      <c r="H133" s="223">
        <v>22.399999999999999</v>
      </c>
      <c r="I133" s="224"/>
      <c r="J133" s="225">
        <f>ROUND(I133*H133,2)</f>
        <v>0</v>
      </c>
      <c r="K133" s="221" t="s">
        <v>151</v>
      </c>
      <c r="L133" s="45"/>
      <c r="M133" s="226" t="s">
        <v>1</v>
      </c>
      <c r="N133" s="227" t="s">
        <v>40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173</v>
      </c>
      <c r="AT133" s="230" t="s">
        <v>147</v>
      </c>
      <c r="AU133" s="230" t="s">
        <v>85</v>
      </c>
      <c r="AY133" s="18" t="s">
        <v>144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83</v>
      </c>
      <c r="BK133" s="231">
        <f>ROUND(I133*H133,2)</f>
        <v>0</v>
      </c>
      <c r="BL133" s="18" t="s">
        <v>173</v>
      </c>
      <c r="BM133" s="230" t="s">
        <v>324</v>
      </c>
    </row>
    <row r="134" s="2" customFormat="1">
      <c r="A134" s="39"/>
      <c r="B134" s="40"/>
      <c r="C134" s="41"/>
      <c r="D134" s="232" t="s">
        <v>154</v>
      </c>
      <c r="E134" s="41"/>
      <c r="F134" s="233" t="s">
        <v>325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154</v>
      </c>
      <c r="AU134" s="18" t="s">
        <v>85</v>
      </c>
    </row>
    <row r="135" s="2" customFormat="1">
      <c r="A135" s="39"/>
      <c r="B135" s="40"/>
      <c r="C135" s="41"/>
      <c r="D135" s="237" t="s">
        <v>155</v>
      </c>
      <c r="E135" s="41"/>
      <c r="F135" s="238" t="s">
        <v>326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155</v>
      </c>
      <c r="AU135" s="18" t="s">
        <v>85</v>
      </c>
    </row>
    <row r="136" s="14" customFormat="1">
      <c r="A136" s="14"/>
      <c r="B136" s="249"/>
      <c r="C136" s="250"/>
      <c r="D136" s="232" t="s">
        <v>157</v>
      </c>
      <c r="E136" s="251" t="s">
        <v>1</v>
      </c>
      <c r="F136" s="252" t="s">
        <v>831</v>
      </c>
      <c r="G136" s="250"/>
      <c r="H136" s="253">
        <v>22.399999999999999</v>
      </c>
      <c r="I136" s="254"/>
      <c r="J136" s="250"/>
      <c r="K136" s="250"/>
      <c r="L136" s="255"/>
      <c r="M136" s="256"/>
      <c r="N136" s="257"/>
      <c r="O136" s="257"/>
      <c r="P136" s="257"/>
      <c r="Q136" s="257"/>
      <c r="R136" s="257"/>
      <c r="S136" s="257"/>
      <c r="T136" s="258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9" t="s">
        <v>157</v>
      </c>
      <c r="AU136" s="259" t="s">
        <v>85</v>
      </c>
      <c r="AV136" s="14" t="s">
        <v>85</v>
      </c>
      <c r="AW136" s="14" t="s">
        <v>32</v>
      </c>
      <c r="AX136" s="14" t="s">
        <v>75</v>
      </c>
      <c r="AY136" s="259" t="s">
        <v>144</v>
      </c>
    </row>
    <row r="137" s="16" customFormat="1">
      <c r="A137" s="16"/>
      <c r="B137" s="275"/>
      <c r="C137" s="276"/>
      <c r="D137" s="232" t="s">
        <v>157</v>
      </c>
      <c r="E137" s="277" t="s">
        <v>284</v>
      </c>
      <c r="F137" s="278" t="s">
        <v>328</v>
      </c>
      <c r="G137" s="276"/>
      <c r="H137" s="279">
        <v>22.399999999999999</v>
      </c>
      <c r="I137" s="280"/>
      <c r="J137" s="276"/>
      <c r="K137" s="276"/>
      <c r="L137" s="281"/>
      <c r="M137" s="282"/>
      <c r="N137" s="283"/>
      <c r="O137" s="283"/>
      <c r="P137" s="283"/>
      <c r="Q137" s="283"/>
      <c r="R137" s="283"/>
      <c r="S137" s="283"/>
      <c r="T137" s="284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T137" s="285" t="s">
        <v>157</v>
      </c>
      <c r="AU137" s="285" t="s">
        <v>85</v>
      </c>
      <c r="AV137" s="16" t="s">
        <v>166</v>
      </c>
      <c r="AW137" s="16" t="s">
        <v>32</v>
      </c>
      <c r="AX137" s="16" t="s">
        <v>75</v>
      </c>
      <c r="AY137" s="285" t="s">
        <v>144</v>
      </c>
    </row>
    <row r="138" s="15" customFormat="1">
      <c r="A138" s="15"/>
      <c r="B138" s="264"/>
      <c r="C138" s="265"/>
      <c r="D138" s="232" t="s">
        <v>157</v>
      </c>
      <c r="E138" s="266" t="s">
        <v>1</v>
      </c>
      <c r="F138" s="267" t="s">
        <v>321</v>
      </c>
      <c r="G138" s="265"/>
      <c r="H138" s="268">
        <v>22.399999999999999</v>
      </c>
      <c r="I138" s="269"/>
      <c r="J138" s="265"/>
      <c r="K138" s="265"/>
      <c r="L138" s="270"/>
      <c r="M138" s="271"/>
      <c r="N138" s="272"/>
      <c r="O138" s="272"/>
      <c r="P138" s="272"/>
      <c r="Q138" s="272"/>
      <c r="R138" s="272"/>
      <c r="S138" s="272"/>
      <c r="T138" s="273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T138" s="274" t="s">
        <v>157</v>
      </c>
      <c r="AU138" s="274" t="s">
        <v>85</v>
      </c>
      <c r="AV138" s="15" t="s">
        <v>173</v>
      </c>
      <c r="AW138" s="15" t="s">
        <v>32</v>
      </c>
      <c r="AX138" s="15" t="s">
        <v>83</v>
      </c>
      <c r="AY138" s="274" t="s">
        <v>144</v>
      </c>
    </row>
    <row r="139" s="2" customFormat="1" ht="37.8" customHeight="1">
      <c r="A139" s="39"/>
      <c r="B139" s="40"/>
      <c r="C139" s="219" t="s">
        <v>173</v>
      </c>
      <c r="D139" s="219" t="s">
        <v>147</v>
      </c>
      <c r="E139" s="220" t="s">
        <v>358</v>
      </c>
      <c r="F139" s="221" t="s">
        <v>359</v>
      </c>
      <c r="G139" s="222" t="s">
        <v>282</v>
      </c>
      <c r="H139" s="223">
        <v>34.200000000000003</v>
      </c>
      <c r="I139" s="224"/>
      <c r="J139" s="225">
        <f>ROUND(I139*H139,2)</f>
        <v>0</v>
      </c>
      <c r="K139" s="221" t="s">
        <v>151</v>
      </c>
      <c r="L139" s="45"/>
      <c r="M139" s="226" t="s">
        <v>1</v>
      </c>
      <c r="N139" s="227" t="s">
        <v>40</v>
      </c>
      <c r="O139" s="92"/>
      <c r="P139" s="228">
        <f>O139*H139</f>
        <v>0</v>
      </c>
      <c r="Q139" s="228">
        <v>0</v>
      </c>
      <c r="R139" s="228">
        <f>Q139*H139</f>
        <v>0</v>
      </c>
      <c r="S139" s="228">
        <v>0</v>
      </c>
      <c r="T139" s="229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30" t="s">
        <v>173</v>
      </c>
      <c r="AT139" s="230" t="s">
        <v>147</v>
      </c>
      <c r="AU139" s="230" t="s">
        <v>85</v>
      </c>
      <c r="AY139" s="18" t="s">
        <v>144</v>
      </c>
      <c r="BE139" s="231">
        <f>IF(N139="základní",J139,0)</f>
        <v>0</v>
      </c>
      <c r="BF139" s="231">
        <f>IF(N139="snížená",J139,0)</f>
        <v>0</v>
      </c>
      <c r="BG139" s="231">
        <f>IF(N139="zákl. přenesená",J139,0)</f>
        <v>0</v>
      </c>
      <c r="BH139" s="231">
        <f>IF(N139="sníž. přenesená",J139,0)</f>
        <v>0</v>
      </c>
      <c r="BI139" s="231">
        <f>IF(N139="nulová",J139,0)</f>
        <v>0</v>
      </c>
      <c r="BJ139" s="18" t="s">
        <v>83</v>
      </c>
      <c r="BK139" s="231">
        <f>ROUND(I139*H139,2)</f>
        <v>0</v>
      </c>
      <c r="BL139" s="18" t="s">
        <v>173</v>
      </c>
      <c r="BM139" s="230" t="s">
        <v>360</v>
      </c>
    </row>
    <row r="140" s="2" customFormat="1">
      <c r="A140" s="39"/>
      <c r="B140" s="40"/>
      <c r="C140" s="41"/>
      <c r="D140" s="232" t="s">
        <v>154</v>
      </c>
      <c r="E140" s="41"/>
      <c r="F140" s="233" t="s">
        <v>361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154</v>
      </c>
      <c r="AU140" s="18" t="s">
        <v>85</v>
      </c>
    </row>
    <row r="141" s="2" customFormat="1">
      <c r="A141" s="39"/>
      <c r="B141" s="40"/>
      <c r="C141" s="41"/>
      <c r="D141" s="237" t="s">
        <v>155</v>
      </c>
      <c r="E141" s="41"/>
      <c r="F141" s="238" t="s">
        <v>362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155</v>
      </c>
      <c r="AU141" s="18" t="s">
        <v>85</v>
      </c>
    </row>
    <row r="142" s="14" customFormat="1">
      <c r="A142" s="14"/>
      <c r="B142" s="249"/>
      <c r="C142" s="250"/>
      <c r="D142" s="232" t="s">
        <v>157</v>
      </c>
      <c r="E142" s="251" t="s">
        <v>1</v>
      </c>
      <c r="F142" s="252" t="s">
        <v>832</v>
      </c>
      <c r="G142" s="250"/>
      <c r="H142" s="253">
        <v>34.200000000000003</v>
      </c>
      <c r="I142" s="254"/>
      <c r="J142" s="250"/>
      <c r="K142" s="250"/>
      <c r="L142" s="255"/>
      <c r="M142" s="256"/>
      <c r="N142" s="257"/>
      <c r="O142" s="257"/>
      <c r="P142" s="257"/>
      <c r="Q142" s="257"/>
      <c r="R142" s="257"/>
      <c r="S142" s="257"/>
      <c r="T142" s="258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9" t="s">
        <v>157</v>
      </c>
      <c r="AU142" s="259" t="s">
        <v>85</v>
      </c>
      <c r="AV142" s="14" t="s">
        <v>85</v>
      </c>
      <c r="AW142" s="14" t="s">
        <v>32</v>
      </c>
      <c r="AX142" s="14" t="s">
        <v>75</v>
      </c>
      <c r="AY142" s="259" t="s">
        <v>144</v>
      </c>
    </row>
    <row r="143" s="15" customFormat="1">
      <c r="A143" s="15"/>
      <c r="B143" s="264"/>
      <c r="C143" s="265"/>
      <c r="D143" s="232" t="s">
        <v>157</v>
      </c>
      <c r="E143" s="266" t="s">
        <v>1</v>
      </c>
      <c r="F143" s="267" t="s">
        <v>321</v>
      </c>
      <c r="G143" s="265"/>
      <c r="H143" s="268">
        <v>34.200000000000003</v>
      </c>
      <c r="I143" s="269"/>
      <c r="J143" s="265"/>
      <c r="K143" s="265"/>
      <c r="L143" s="270"/>
      <c r="M143" s="271"/>
      <c r="N143" s="272"/>
      <c r="O143" s="272"/>
      <c r="P143" s="272"/>
      <c r="Q143" s="272"/>
      <c r="R143" s="272"/>
      <c r="S143" s="272"/>
      <c r="T143" s="273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74" t="s">
        <v>157</v>
      </c>
      <c r="AU143" s="274" t="s">
        <v>85</v>
      </c>
      <c r="AV143" s="15" t="s">
        <v>173</v>
      </c>
      <c r="AW143" s="15" t="s">
        <v>32</v>
      </c>
      <c r="AX143" s="15" t="s">
        <v>83</v>
      </c>
      <c r="AY143" s="274" t="s">
        <v>144</v>
      </c>
    </row>
    <row r="144" s="2" customFormat="1" ht="37.8" customHeight="1">
      <c r="A144" s="39"/>
      <c r="B144" s="40"/>
      <c r="C144" s="219" t="s">
        <v>143</v>
      </c>
      <c r="D144" s="219" t="s">
        <v>147</v>
      </c>
      <c r="E144" s="220" t="s">
        <v>371</v>
      </c>
      <c r="F144" s="221" t="s">
        <v>372</v>
      </c>
      <c r="G144" s="222" t="s">
        <v>282</v>
      </c>
      <c r="H144" s="223">
        <v>22.399999999999999</v>
      </c>
      <c r="I144" s="224"/>
      <c r="J144" s="225">
        <f>ROUND(I144*H144,2)</f>
        <v>0</v>
      </c>
      <c r="K144" s="221" t="s">
        <v>151</v>
      </c>
      <c r="L144" s="45"/>
      <c r="M144" s="226" t="s">
        <v>1</v>
      </c>
      <c r="N144" s="227" t="s">
        <v>40</v>
      </c>
      <c r="O144" s="92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0" t="s">
        <v>173</v>
      </c>
      <c r="AT144" s="230" t="s">
        <v>147</v>
      </c>
      <c r="AU144" s="230" t="s">
        <v>85</v>
      </c>
      <c r="AY144" s="18" t="s">
        <v>144</v>
      </c>
      <c r="BE144" s="231">
        <f>IF(N144="základní",J144,0)</f>
        <v>0</v>
      </c>
      <c r="BF144" s="231">
        <f>IF(N144="snížená",J144,0)</f>
        <v>0</v>
      </c>
      <c r="BG144" s="231">
        <f>IF(N144="zákl. přenesená",J144,0)</f>
        <v>0</v>
      </c>
      <c r="BH144" s="231">
        <f>IF(N144="sníž. přenesená",J144,0)</f>
        <v>0</v>
      </c>
      <c r="BI144" s="231">
        <f>IF(N144="nulová",J144,0)</f>
        <v>0</v>
      </c>
      <c r="BJ144" s="18" t="s">
        <v>83</v>
      </c>
      <c r="BK144" s="231">
        <f>ROUND(I144*H144,2)</f>
        <v>0</v>
      </c>
      <c r="BL144" s="18" t="s">
        <v>173</v>
      </c>
      <c r="BM144" s="230" t="s">
        <v>373</v>
      </c>
    </row>
    <row r="145" s="2" customFormat="1">
      <c r="A145" s="39"/>
      <c r="B145" s="40"/>
      <c r="C145" s="41"/>
      <c r="D145" s="232" t="s">
        <v>154</v>
      </c>
      <c r="E145" s="41"/>
      <c r="F145" s="233" t="s">
        <v>374</v>
      </c>
      <c r="G145" s="41"/>
      <c r="H145" s="41"/>
      <c r="I145" s="234"/>
      <c r="J145" s="41"/>
      <c r="K145" s="41"/>
      <c r="L145" s="45"/>
      <c r="M145" s="235"/>
      <c r="N145" s="236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154</v>
      </c>
      <c r="AU145" s="18" t="s">
        <v>85</v>
      </c>
    </row>
    <row r="146" s="2" customFormat="1">
      <c r="A146" s="39"/>
      <c r="B146" s="40"/>
      <c r="C146" s="41"/>
      <c r="D146" s="237" t="s">
        <v>155</v>
      </c>
      <c r="E146" s="41"/>
      <c r="F146" s="238" t="s">
        <v>375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155</v>
      </c>
      <c r="AU146" s="18" t="s">
        <v>85</v>
      </c>
    </row>
    <row r="147" s="14" customFormat="1">
      <c r="A147" s="14"/>
      <c r="B147" s="249"/>
      <c r="C147" s="250"/>
      <c r="D147" s="232" t="s">
        <v>157</v>
      </c>
      <c r="E147" s="251" t="s">
        <v>1</v>
      </c>
      <c r="F147" s="252" t="s">
        <v>284</v>
      </c>
      <c r="G147" s="250"/>
      <c r="H147" s="253">
        <v>22.399999999999999</v>
      </c>
      <c r="I147" s="254"/>
      <c r="J147" s="250"/>
      <c r="K147" s="250"/>
      <c r="L147" s="255"/>
      <c r="M147" s="256"/>
      <c r="N147" s="257"/>
      <c r="O147" s="257"/>
      <c r="P147" s="257"/>
      <c r="Q147" s="257"/>
      <c r="R147" s="257"/>
      <c r="S147" s="257"/>
      <c r="T147" s="258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9" t="s">
        <v>157</v>
      </c>
      <c r="AU147" s="259" t="s">
        <v>85</v>
      </c>
      <c r="AV147" s="14" t="s">
        <v>85</v>
      </c>
      <c r="AW147" s="14" t="s">
        <v>32</v>
      </c>
      <c r="AX147" s="14" t="s">
        <v>75</v>
      </c>
      <c r="AY147" s="259" t="s">
        <v>144</v>
      </c>
    </row>
    <row r="148" s="15" customFormat="1">
      <c r="A148" s="15"/>
      <c r="B148" s="264"/>
      <c r="C148" s="265"/>
      <c r="D148" s="232" t="s">
        <v>157</v>
      </c>
      <c r="E148" s="266" t="s">
        <v>1</v>
      </c>
      <c r="F148" s="267" t="s">
        <v>321</v>
      </c>
      <c r="G148" s="265"/>
      <c r="H148" s="268">
        <v>22.399999999999999</v>
      </c>
      <c r="I148" s="269"/>
      <c r="J148" s="265"/>
      <c r="K148" s="265"/>
      <c r="L148" s="270"/>
      <c r="M148" s="271"/>
      <c r="N148" s="272"/>
      <c r="O148" s="272"/>
      <c r="P148" s="272"/>
      <c r="Q148" s="272"/>
      <c r="R148" s="272"/>
      <c r="S148" s="272"/>
      <c r="T148" s="273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74" t="s">
        <v>157</v>
      </c>
      <c r="AU148" s="274" t="s">
        <v>85</v>
      </c>
      <c r="AV148" s="15" t="s">
        <v>173</v>
      </c>
      <c r="AW148" s="15" t="s">
        <v>32</v>
      </c>
      <c r="AX148" s="15" t="s">
        <v>83</v>
      </c>
      <c r="AY148" s="274" t="s">
        <v>144</v>
      </c>
    </row>
    <row r="149" s="2" customFormat="1" ht="37.8" customHeight="1">
      <c r="A149" s="39"/>
      <c r="B149" s="40"/>
      <c r="C149" s="219" t="s">
        <v>185</v>
      </c>
      <c r="D149" s="219" t="s">
        <v>147</v>
      </c>
      <c r="E149" s="220" t="s">
        <v>378</v>
      </c>
      <c r="F149" s="221" t="s">
        <v>379</v>
      </c>
      <c r="G149" s="222" t="s">
        <v>282</v>
      </c>
      <c r="H149" s="223">
        <v>134.40000000000001</v>
      </c>
      <c r="I149" s="224"/>
      <c r="J149" s="225">
        <f>ROUND(I149*H149,2)</f>
        <v>0</v>
      </c>
      <c r="K149" s="221" t="s">
        <v>151</v>
      </c>
      <c r="L149" s="45"/>
      <c r="M149" s="226" t="s">
        <v>1</v>
      </c>
      <c r="N149" s="227" t="s">
        <v>40</v>
      </c>
      <c r="O149" s="92"/>
      <c r="P149" s="228">
        <f>O149*H149</f>
        <v>0</v>
      </c>
      <c r="Q149" s="228">
        <v>0</v>
      </c>
      <c r="R149" s="228">
        <f>Q149*H149</f>
        <v>0</v>
      </c>
      <c r="S149" s="228">
        <v>0</v>
      </c>
      <c r="T149" s="229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30" t="s">
        <v>173</v>
      </c>
      <c r="AT149" s="230" t="s">
        <v>147</v>
      </c>
      <c r="AU149" s="230" t="s">
        <v>85</v>
      </c>
      <c r="AY149" s="18" t="s">
        <v>144</v>
      </c>
      <c r="BE149" s="231">
        <f>IF(N149="základní",J149,0)</f>
        <v>0</v>
      </c>
      <c r="BF149" s="231">
        <f>IF(N149="snížená",J149,0)</f>
        <v>0</v>
      </c>
      <c r="BG149" s="231">
        <f>IF(N149="zákl. přenesená",J149,0)</f>
        <v>0</v>
      </c>
      <c r="BH149" s="231">
        <f>IF(N149="sníž. přenesená",J149,0)</f>
        <v>0</v>
      </c>
      <c r="BI149" s="231">
        <f>IF(N149="nulová",J149,0)</f>
        <v>0</v>
      </c>
      <c r="BJ149" s="18" t="s">
        <v>83</v>
      </c>
      <c r="BK149" s="231">
        <f>ROUND(I149*H149,2)</f>
        <v>0</v>
      </c>
      <c r="BL149" s="18" t="s">
        <v>173</v>
      </c>
      <c r="BM149" s="230" t="s">
        <v>380</v>
      </c>
    </row>
    <row r="150" s="2" customFormat="1">
      <c r="A150" s="39"/>
      <c r="B150" s="40"/>
      <c r="C150" s="41"/>
      <c r="D150" s="232" t="s">
        <v>154</v>
      </c>
      <c r="E150" s="41"/>
      <c r="F150" s="233" t="s">
        <v>381</v>
      </c>
      <c r="G150" s="41"/>
      <c r="H150" s="41"/>
      <c r="I150" s="234"/>
      <c r="J150" s="41"/>
      <c r="K150" s="41"/>
      <c r="L150" s="45"/>
      <c r="M150" s="235"/>
      <c r="N150" s="236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154</v>
      </c>
      <c r="AU150" s="18" t="s">
        <v>85</v>
      </c>
    </row>
    <row r="151" s="2" customFormat="1">
      <c r="A151" s="39"/>
      <c r="B151" s="40"/>
      <c r="C151" s="41"/>
      <c r="D151" s="237" t="s">
        <v>155</v>
      </c>
      <c r="E151" s="41"/>
      <c r="F151" s="238" t="s">
        <v>382</v>
      </c>
      <c r="G151" s="41"/>
      <c r="H151" s="41"/>
      <c r="I151" s="234"/>
      <c r="J151" s="41"/>
      <c r="K151" s="41"/>
      <c r="L151" s="45"/>
      <c r="M151" s="235"/>
      <c r="N151" s="236"/>
      <c r="O151" s="92"/>
      <c r="P151" s="92"/>
      <c r="Q151" s="92"/>
      <c r="R151" s="92"/>
      <c r="S151" s="92"/>
      <c r="T151" s="93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155</v>
      </c>
      <c r="AU151" s="18" t="s">
        <v>85</v>
      </c>
    </row>
    <row r="152" s="13" customFormat="1">
      <c r="A152" s="13"/>
      <c r="B152" s="239"/>
      <c r="C152" s="240"/>
      <c r="D152" s="232" t="s">
        <v>157</v>
      </c>
      <c r="E152" s="241" t="s">
        <v>1</v>
      </c>
      <c r="F152" s="242" t="s">
        <v>383</v>
      </c>
      <c r="G152" s="240"/>
      <c r="H152" s="241" t="s">
        <v>1</v>
      </c>
      <c r="I152" s="243"/>
      <c r="J152" s="240"/>
      <c r="K152" s="240"/>
      <c r="L152" s="244"/>
      <c r="M152" s="245"/>
      <c r="N152" s="246"/>
      <c r="O152" s="246"/>
      <c r="P152" s="246"/>
      <c r="Q152" s="246"/>
      <c r="R152" s="246"/>
      <c r="S152" s="246"/>
      <c r="T152" s="247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8" t="s">
        <v>157</v>
      </c>
      <c r="AU152" s="248" t="s">
        <v>85</v>
      </c>
      <c r="AV152" s="13" t="s">
        <v>83</v>
      </c>
      <c r="AW152" s="13" t="s">
        <v>32</v>
      </c>
      <c r="AX152" s="13" t="s">
        <v>75</v>
      </c>
      <c r="AY152" s="248" t="s">
        <v>144</v>
      </c>
    </row>
    <row r="153" s="14" customFormat="1">
      <c r="A153" s="14"/>
      <c r="B153" s="249"/>
      <c r="C153" s="250"/>
      <c r="D153" s="232" t="s">
        <v>157</v>
      </c>
      <c r="E153" s="251" t="s">
        <v>1</v>
      </c>
      <c r="F153" s="252" t="s">
        <v>284</v>
      </c>
      <c r="G153" s="250"/>
      <c r="H153" s="253">
        <v>22.399999999999999</v>
      </c>
      <c r="I153" s="254"/>
      <c r="J153" s="250"/>
      <c r="K153" s="250"/>
      <c r="L153" s="255"/>
      <c r="M153" s="256"/>
      <c r="N153" s="257"/>
      <c r="O153" s="257"/>
      <c r="P153" s="257"/>
      <c r="Q153" s="257"/>
      <c r="R153" s="257"/>
      <c r="S153" s="257"/>
      <c r="T153" s="258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59" t="s">
        <v>157</v>
      </c>
      <c r="AU153" s="259" t="s">
        <v>85</v>
      </c>
      <c r="AV153" s="14" t="s">
        <v>85</v>
      </c>
      <c r="AW153" s="14" t="s">
        <v>32</v>
      </c>
      <c r="AX153" s="14" t="s">
        <v>75</v>
      </c>
      <c r="AY153" s="259" t="s">
        <v>144</v>
      </c>
    </row>
    <row r="154" s="15" customFormat="1">
      <c r="A154" s="15"/>
      <c r="B154" s="264"/>
      <c r="C154" s="265"/>
      <c r="D154" s="232" t="s">
        <v>157</v>
      </c>
      <c r="E154" s="266" t="s">
        <v>1</v>
      </c>
      <c r="F154" s="267" t="s">
        <v>321</v>
      </c>
      <c r="G154" s="265"/>
      <c r="H154" s="268">
        <v>22.399999999999999</v>
      </c>
      <c r="I154" s="269"/>
      <c r="J154" s="265"/>
      <c r="K154" s="265"/>
      <c r="L154" s="270"/>
      <c r="M154" s="271"/>
      <c r="N154" s="272"/>
      <c r="O154" s="272"/>
      <c r="P154" s="272"/>
      <c r="Q154" s="272"/>
      <c r="R154" s="272"/>
      <c r="S154" s="272"/>
      <c r="T154" s="273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T154" s="274" t="s">
        <v>157</v>
      </c>
      <c r="AU154" s="274" t="s">
        <v>85</v>
      </c>
      <c r="AV154" s="15" t="s">
        <v>173</v>
      </c>
      <c r="AW154" s="15" t="s">
        <v>32</v>
      </c>
      <c r="AX154" s="15" t="s">
        <v>83</v>
      </c>
      <c r="AY154" s="274" t="s">
        <v>144</v>
      </c>
    </row>
    <row r="155" s="14" customFormat="1">
      <c r="A155" s="14"/>
      <c r="B155" s="249"/>
      <c r="C155" s="250"/>
      <c r="D155" s="232" t="s">
        <v>157</v>
      </c>
      <c r="E155" s="250"/>
      <c r="F155" s="252" t="s">
        <v>833</v>
      </c>
      <c r="G155" s="250"/>
      <c r="H155" s="253">
        <v>134.40000000000001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157</v>
      </c>
      <c r="AU155" s="259" t="s">
        <v>85</v>
      </c>
      <c r="AV155" s="14" t="s">
        <v>85</v>
      </c>
      <c r="AW155" s="14" t="s">
        <v>4</v>
      </c>
      <c r="AX155" s="14" t="s">
        <v>83</v>
      </c>
      <c r="AY155" s="259" t="s">
        <v>144</v>
      </c>
    </row>
    <row r="156" s="2" customFormat="1" ht="33" customHeight="1">
      <c r="A156" s="39"/>
      <c r="B156" s="40"/>
      <c r="C156" s="219" t="s">
        <v>200</v>
      </c>
      <c r="D156" s="219" t="s">
        <v>147</v>
      </c>
      <c r="E156" s="220" t="s">
        <v>397</v>
      </c>
      <c r="F156" s="221" t="s">
        <v>398</v>
      </c>
      <c r="G156" s="222" t="s">
        <v>399</v>
      </c>
      <c r="H156" s="223">
        <v>38.079999999999998</v>
      </c>
      <c r="I156" s="224"/>
      <c r="J156" s="225">
        <f>ROUND(I156*H156,2)</f>
        <v>0</v>
      </c>
      <c r="K156" s="221" t="s">
        <v>151</v>
      </c>
      <c r="L156" s="45"/>
      <c r="M156" s="226" t="s">
        <v>1</v>
      </c>
      <c r="N156" s="227" t="s">
        <v>40</v>
      </c>
      <c r="O156" s="92"/>
      <c r="P156" s="228">
        <f>O156*H156</f>
        <v>0</v>
      </c>
      <c r="Q156" s="228">
        <v>0</v>
      </c>
      <c r="R156" s="228">
        <f>Q156*H156</f>
        <v>0</v>
      </c>
      <c r="S156" s="228">
        <v>0</v>
      </c>
      <c r="T156" s="22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0" t="s">
        <v>173</v>
      </c>
      <c r="AT156" s="230" t="s">
        <v>147</v>
      </c>
      <c r="AU156" s="230" t="s">
        <v>85</v>
      </c>
      <c r="AY156" s="18" t="s">
        <v>144</v>
      </c>
      <c r="BE156" s="231">
        <f>IF(N156="základní",J156,0)</f>
        <v>0</v>
      </c>
      <c r="BF156" s="231">
        <f>IF(N156="snížená",J156,0)</f>
        <v>0</v>
      </c>
      <c r="BG156" s="231">
        <f>IF(N156="zákl. přenesená",J156,0)</f>
        <v>0</v>
      </c>
      <c r="BH156" s="231">
        <f>IF(N156="sníž. přenesená",J156,0)</f>
        <v>0</v>
      </c>
      <c r="BI156" s="231">
        <f>IF(N156="nulová",J156,0)</f>
        <v>0</v>
      </c>
      <c r="BJ156" s="18" t="s">
        <v>83</v>
      </c>
      <c r="BK156" s="231">
        <f>ROUND(I156*H156,2)</f>
        <v>0</v>
      </c>
      <c r="BL156" s="18" t="s">
        <v>173</v>
      </c>
      <c r="BM156" s="230" t="s">
        <v>400</v>
      </c>
    </row>
    <row r="157" s="2" customFormat="1">
      <c r="A157" s="39"/>
      <c r="B157" s="40"/>
      <c r="C157" s="41"/>
      <c r="D157" s="232" t="s">
        <v>154</v>
      </c>
      <c r="E157" s="41"/>
      <c r="F157" s="233" t="s">
        <v>401</v>
      </c>
      <c r="G157" s="41"/>
      <c r="H157" s="41"/>
      <c r="I157" s="234"/>
      <c r="J157" s="41"/>
      <c r="K157" s="41"/>
      <c r="L157" s="45"/>
      <c r="M157" s="235"/>
      <c r="N157" s="236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154</v>
      </c>
      <c r="AU157" s="18" t="s">
        <v>85</v>
      </c>
    </row>
    <row r="158" s="2" customFormat="1">
      <c r="A158" s="39"/>
      <c r="B158" s="40"/>
      <c r="C158" s="41"/>
      <c r="D158" s="237" t="s">
        <v>155</v>
      </c>
      <c r="E158" s="41"/>
      <c r="F158" s="238" t="s">
        <v>402</v>
      </c>
      <c r="G158" s="41"/>
      <c r="H158" s="41"/>
      <c r="I158" s="234"/>
      <c r="J158" s="41"/>
      <c r="K158" s="41"/>
      <c r="L158" s="45"/>
      <c r="M158" s="235"/>
      <c r="N158" s="236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155</v>
      </c>
      <c r="AU158" s="18" t="s">
        <v>85</v>
      </c>
    </row>
    <row r="159" s="14" customFormat="1">
      <c r="A159" s="14"/>
      <c r="B159" s="249"/>
      <c r="C159" s="250"/>
      <c r="D159" s="232" t="s">
        <v>157</v>
      </c>
      <c r="E159" s="251" t="s">
        <v>1</v>
      </c>
      <c r="F159" s="252" t="s">
        <v>284</v>
      </c>
      <c r="G159" s="250"/>
      <c r="H159" s="253">
        <v>22.399999999999999</v>
      </c>
      <c r="I159" s="254"/>
      <c r="J159" s="250"/>
      <c r="K159" s="250"/>
      <c r="L159" s="255"/>
      <c r="M159" s="256"/>
      <c r="N159" s="257"/>
      <c r="O159" s="257"/>
      <c r="P159" s="257"/>
      <c r="Q159" s="257"/>
      <c r="R159" s="257"/>
      <c r="S159" s="257"/>
      <c r="T159" s="258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9" t="s">
        <v>157</v>
      </c>
      <c r="AU159" s="259" t="s">
        <v>85</v>
      </c>
      <c r="AV159" s="14" t="s">
        <v>85</v>
      </c>
      <c r="AW159" s="14" t="s">
        <v>32</v>
      </c>
      <c r="AX159" s="14" t="s">
        <v>75</v>
      </c>
      <c r="AY159" s="259" t="s">
        <v>144</v>
      </c>
    </row>
    <row r="160" s="15" customFormat="1">
      <c r="A160" s="15"/>
      <c r="B160" s="264"/>
      <c r="C160" s="265"/>
      <c r="D160" s="232" t="s">
        <v>157</v>
      </c>
      <c r="E160" s="266" t="s">
        <v>1</v>
      </c>
      <c r="F160" s="267" t="s">
        <v>321</v>
      </c>
      <c r="G160" s="265"/>
      <c r="H160" s="268">
        <v>22.399999999999999</v>
      </c>
      <c r="I160" s="269"/>
      <c r="J160" s="265"/>
      <c r="K160" s="265"/>
      <c r="L160" s="270"/>
      <c r="M160" s="271"/>
      <c r="N160" s="272"/>
      <c r="O160" s="272"/>
      <c r="P160" s="272"/>
      <c r="Q160" s="272"/>
      <c r="R160" s="272"/>
      <c r="S160" s="272"/>
      <c r="T160" s="273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74" t="s">
        <v>157</v>
      </c>
      <c r="AU160" s="274" t="s">
        <v>85</v>
      </c>
      <c r="AV160" s="15" t="s">
        <v>173</v>
      </c>
      <c r="AW160" s="15" t="s">
        <v>32</v>
      </c>
      <c r="AX160" s="15" t="s">
        <v>83</v>
      </c>
      <c r="AY160" s="274" t="s">
        <v>144</v>
      </c>
    </row>
    <row r="161" s="14" customFormat="1">
      <c r="A161" s="14"/>
      <c r="B161" s="249"/>
      <c r="C161" s="250"/>
      <c r="D161" s="232" t="s">
        <v>157</v>
      </c>
      <c r="E161" s="250"/>
      <c r="F161" s="252" t="s">
        <v>834</v>
      </c>
      <c r="G161" s="250"/>
      <c r="H161" s="253">
        <v>38.079999999999998</v>
      </c>
      <c r="I161" s="254"/>
      <c r="J161" s="250"/>
      <c r="K161" s="250"/>
      <c r="L161" s="255"/>
      <c r="M161" s="256"/>
      <c r="N161" s="257"/>
      <c r="O161" s="257"/>
      <c r="P161" s="257"/>
      <c r="Q161" s="257"/>
      <c r="R161" s="257"/>
      <c r="S161" s="257"/>
      <c r="T161" s="258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9" t="s">
        <v>157</v>
      </c>
      <c r="AU161" s="259" t="s">
        <v>85</v>
      </c>
      <c r="AV161" s="14" t="s">
        <v>85</v>
      </c>
      <c r="AW161" s="14" t="s">
        <v>4</v>
      </c>
      <c r="AX161" s="14" t="s">
        <v>83</v>
      </c>
      <c r="AY161" s="259" t="s">
        <v>144</v>
      </c>
    </row>
    <row r="162" s="2" customFormat="1" ht="24.15" customHeight="1">
      <c r="A162" s="39"/>
      <c r="B162" s="40"/>
      <c r="C162" s="219" t="s">
        <v>214</v>
      </c>
      <c r="D162" s="219" t="s">
        <v>147</v>
      </c>
      <c r="E162" s="220" t="s">
        <v>404</v>
      </c>
      <c r="F162" s="221" t="s">
        <v>405</v>
      </c>
      <c r="G162" s="222" t="s">
        <v>282</v>
      </c>
      <c r="H162" s="223">
        <v>17.559999999999999</v>
      </c>
      <c r="I162" s="224"/>
      <c r="J162" s="225">
        <f>ROUND(I162*H162,2)</f>
        <v>0</v>
      </c>
      <c r="K162" s="221" t="s">
        <v>151</v>
      </c>
      <c r="L162" s="45"/>
      <c r="M162" s="226" t="s">
        <v>1</v>
      </c>
      <c r="N162" s="227" t="s">
        <v>40</v>
      </c>
      <c r="O162" s="92"/>
      <c r="P162" s="228">
        <f>O162*H162</f>
        <v>0</v>
      </c>
      <c r="Q162" s="228">
        <v>0</v>
      </c>
      <c r="R162" s="228">
        <f>Q162*H162</f>
        <v>0</v>
      </c>
      <c r="S162" s="228">
        <v>0</v>
      </c>
      <c r="T162" s="229">
        <f>S162*H162</f>
        <v>0</v>
      </c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R162" s="230" t="s">
        <v>173</v>
      </c>
      <c r="AT162" s="230" t="s">
        <v>147</v>
      </c>
      <c r="AU162" s="230" t="s">
        <v>85</v>
      </c>
      <c r="AY162" s="18" t="s">
        <v>144</v>
      </c>
      <c r="BE162" s="231">
        <f>IF(N162="základní",J162,0)</f>
        <v>0</v>
      </c>
      <c r="BF162" s="231">
        <f>IF(N162="snížená",J162,0)</f>
        <v>0</v>
      </c>
      <c r="BG162" s="231">
        <f>IF(N162="zákl. přenesená",J162,0)</f>
        <v>0</v>
      </c>
      <c r="BH162" s="231">
        <f>IF(N162="sníž. přenesená",J162,0)</f>
        <v>0</v>
      </c>
      <c r="BI162" s="231">
        <f>IF(N162="nulová",J162,0)</f>
        <v>0</v>
      </c>
      <c r="BJ162" s="18" t="s">
        <v>83</v>
      </c>
      <c r="BK162" s="231">
        <f>ROUND(I162*H162,2)</f>
        <v>0</v>
      </c>
      <c r="BL162" s="18" t="s">
        <v>173</v>
      </c>
      <c r="BM162" s="230" t="s">
        <v>406</v>
      </c>
    </row>
    <row r="163" s="2" customFormat="1">
      <c r="A163" s="39"/>
      <c r="B163" s="40"/>
      <c r="C163" s="41"/>
      <c r="D163" s="232" t="s">
        <v>154</v>
      </c>
      <c r="E163" s="41"/>
      <c r="F163" s="233" t="s">
        <v>407</v>
      </c>
      <c r="G163" s="41"/>
      <c r="H163" s="41"/>
      <c r="I163" s="234"/>
      <c r="J163" s="41"/>
      <c r="K163" s="41"/>
      <c r="L163" s="45"/>
      <c r="M163" s="235"/>
      <c r="N163" s="236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154</v>
      </c>
      <c r="AU163" s="18" t="s">
        <v>85</v>
      </c>
    </row>
    <row r="164" s="2" customFormat="1">
      <c r="A164" s="39"/>
      <c r="B164" s="40"/>
      <c r="C164" s="41"/>
      <c r="D164" s="237" t="s">
        <v>155</v>
      </c>
      <c r="E164" s="41"/>
      <c r="F164" s="238" t="s">
        <v>408</v>
      </c>
      <c r="G164" s="41"/>
      <c r="H164" s="41"/>
      <c r="I164" s="234"/>
      <c r="J164" s="41"/>
      <c r="K164" s="41"/>
      <c r="L164" s="45"/>
      <c r="M164" s="235"/>
      <c r="N164" s="236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155</v>
      </c>
      <c r="AU164" s="18" t="s">
        <v>85</v>
      </c>
    </row>
    <row r="165" s="13" customFormat="1">
      <c r="A165" s="13"/>
      <c r="B165" s="239"/>
      <c r="C165" s="240"/>
      <c r="D165" s="232" t="s">
        <v>157</v>
      </c>
      <c r="E165" s="241" t="s">
        <v>1</v>
      </c>
      <c r="F165" s="242" t="s">
        <v>835</v>
      </c>
      <c r="G165" s="240"/>
      <c r="H165" s="241" t="s">
        <v>1</v>
      </c>
      <c r="I165" s="243"/>
      <c r="J165" s="240"/>
      <c r="K165" s="240"/>
      <c r="L165" s="244"/>
      <c r="M165" s="245"/>
      <c r="N165" s="246"/>
      <c r="O165" s="246"/>
      <c r="P165" s="246"/>
      <c r="Q165" s="246"/>
      <c r="R165" s="246"/>
      <c r="S165" s="246"/>
      <c r="T165" s="247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8" t="s">
        <v>157</v>
      </c>
      <c r="AU165" s="248" t="s">
        <v>85</v>
      </c>
      <c r="AV165" s="13" t="s">
        <v>83</v>
      </c>
      <c r="AW165" s="13" t="s">
        <v>32</v>
      </c>
      <c r="AX165" s="13" t="s">
        <v>75</v>
      </c>
      <c r="AY165" s="248" t="s">
        <v>144</v>
      </c>
    </row>
    <row r="166" s="14" customFormat="1">
      <c r="A166" s="14"/>
      <c r="B166" s="249"/>
      <c r="C166" s="250"/>
      <c r="D166" s="232" t="s">
        <v>157</v>
      </c>
      <c r="E166" s="251" t="s">
        <v>1</v>
      </c>
      <c r="F166" s="252" t="s">
        <v>836</v>
      </c>
      <c r="G166" s="250"/>
      <c r="H166" s="253">
        <v>15.4</v>
      </c>
      <c r="I166" s="254"/>
      <c r="J166" s="250"/>
      <c r="K166" s="250"/>
      <c r="L166" s="255"/>
      <c r="M166" s="256"/>
      <c r="N166" s="257"/>
      <c r="O166" s="257"/>
      <c r="P166" s="257"/>
      <c r="Q166" s="257"/>
      <c r="R166" s="257"/>
      <c r="S166" s="257"/>
      <c r="T166" s="258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9" t="s">
        <v>157</v>
      </c>
      <c r="AU166" s="259" t="s">
        <v>85</v>
      </c>
      <c r="AV166" s="14" t="s">
        <v>85</v>
      </c>
      <c r="AW166" s="14" t="s">
        <v>32</v>
      </c>
      <c r="AX166" s="14" t="s">
        <v>75</v>
      </c>
      <c r="AY166" s="259" t="s">
        <v>144</v>
      </c>
    </row>
    <row r="167" s="16" customFormat="1">
      <c r="A167" s="16"/>
      <c r="B167" s="275"/>
      <c r="C167" s="276"/>
      <c r="D167" s="232" t="s">
        <v>157</v>
      </c>
      <c r="E167" s="277" t="s">
        <v>820</v>
      </c>
      <c r="F167" s="278" t="s">
        <v>328</v>
      </c>
      <c r="G167" s="276"/>
      <c r="H167" s="279">
        <v>15.4</v>
      </c>
      <c r="I167" s="280"/>
      <c r="J167" s="276"/>
      <c r="K167" s="276"/>
      <c r="L167" s="281"/>
      <c r="M167" s="282"/>
      <c r="N167" s="283"/>
      <c r="O167" s="283"/>
      <c r="P167" s="283"/>
      <c r="Q167" s="283"/>
      <c r="R167" s="283"/>
      <c r="S167" s="283"/>
      <c r="T167" s="284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T167" s="285" t="s">
        <v>157</v>
      </c>
      <c r="AU167" s="285" t="s">
        <v>85</v>
      </c>
      <c r="AV167" s="16" t="s">
        <v>166</v>
      </c>
      <c r="AW167" s="16" t="s">
        <v>32</v>
      </c>
      <c r="AX167" s="16" t="s">
        <v>75</v>
      </c>
      <c r="AY167" s="285" t="s">
        <v>144</v>
      </c>
    </row>
    <row r="168" s="13" customFormat="1">
      <c r="A168" s="13"/>
      <c r="B168" s="239"/>
      <c r="C168" s="240"/>
      <c r="D168" s="232" t="s">
        <v>157</v>
      </c>
      <c r="E168" s="241" t="s">
        <v>1</v>
      </c>
      <c r="F168" s="242" t="s">
        <v>837</v>
      </c>
      <c r="G168" s="240"/>
      <c r="H168" s="241" t="s">
        <v>1</v>
      </c>
      <c r="I168" s="243"/>
      <c r="J168" s="240"/>
      <c r="K168" s="240"/>
      <c r="L168" s="244"/>
      <c r="M168" s="245"/>
      <c r="N168" s="246"/>
      <c r="O168" s="246"/>
      <c r="P168" s="246"/>
      <c r="Q168" s="246"/>
      <c r="R168" s="246"/>
      <c r="S168" s="246"/>
      <c r="T168" s="247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8" t="s">
        <v>157</v>
      </c>
      <c r="AU168" s="248" t="s">
        <v>85</v>
      </c>
      <c r="AV168" s="13" t="s">
        <v>83</v>
      </c>
      <c r="AW168" s="13" t="s">
        <v>32</v>
      </c>
      <c r="AX168" s="13" t="s">
        <v>75</v>
      </c>
      <c r="AY168" s="248" t="s">
        <v>144</v>
      </c>
    </row>
    <row r="169" s="14" customFormat="1">
      <c r="A169" s="14"/>
      <c r="B169" s="249"/>
      <c r="C169" s="250"/>
      <c r="D169" s="232" t="s">
        <v>157</v>
      </c>
      <c r="E169" s="251" t="s">
        <v>1</v>
      </c>
      <c r="F169" s="252" t="s">
        <v>838</v>
      </c>
      <c r="G169" s="250"/>
      <c r="H169" s="253">
        <v>2.1600000000000001</v>
      </c>
      <c r="I169" s="254"/>
      <c r="J169" s="250"/>
      <c r="K169" s="250"/>
      <c r="L169" s="255"/>
      <c r="M169" s="256"/>
      <c r="N169" s="257"/>
      <c r="O169" s="257"/>
      <c r="P169" s="257"/>
      <c r="Q169" s="257"/>
      <c r="R169" s="257"/>
      <c r="S169" s="257"/>
      <c r="T169" s="258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9" t="s">
        <v>157</v>
      </c>
      <c r="AU169" s="259" t="s">
        <v>85</v>
      </c>
      <c r="AV169" s="14" t="s">
        <v>85</v>
      </c>
      <c r="AW169" s="14" t="s">
        <v>32</v>
      </c>
      <c r="AX169" s="14" t="s">
        <v>75</v>
      </c>
      <c r="AY169" s="259" t="s">
        <v>144</v>
      </c>
    </row>
    <row r="170" s="16" customFormat="1">
      <c r="A170" s="16"/>
      <c r="B170" s="275"/>
      <c r="C170" s="276"/>
      <c r="D170" s="232" t="s">
        <v>157</v>
      </c>
      <c r="E170" s="277" t="s">
        <v>1</v>
      </c>
      <c r="F170" s="278" t="s">
        <v>328</v>
      </c>
      <c r="G170" s="276"/>
      <c r="H170" s="279">
        <v>2.1600000000000001</v>
      </c>
      <c r="I170" s="280"/>
      <c r="J170" s="276"/>
      <c r="K170" s="276"/>
      <c r="L170" s="281"/>
      <c r="M170" s="282"/>
      <c r="N170" s="283"/>
      <c r="O170" s="283"/>
      <c r="P170" s="283"/>
      <c r="Q170" s="283"/>
      <c r="R170" s="283"/>
      <c r="S170" s="283"/>
      <c r="T170" s="284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T170" s="285" t="s">
        <v>157</v>
      </c>
      <c r="AU170" s="285" t="s">
        <v>85</v>
      </c>
      <c r="AV170" s="16" t="s">
        <v>166</v>
      </c>
      <c r="AW170" s="16" t="s">
        <v>32</v>
      </c>
      <c r="AX170" s="16" t="s">
        <v>75</v>
      </c>
      <c r="AY170" s="285" t="s">
        <v>144</v>
      </c>
    </row>
    <row r="171" s="15" customFormat="1">
      <c r="A171" s="15"/>
      <c r="B171" s="264"/>
      <c r="C171" s="265"/>
      <c r="D171" s="232" t="s">
        <v>157</v>
      </c>
      <c r="E171" s="266" t="s">
        <v>1</v>
      </c>
      <c r="F171" s="267" t="s">
        <v>321</v>
      </c>
      <c r="G171" s="265"/>
      <c r="H171" s="268">
        <v>17.559999999999999</v>
      </c>
      <c r="I171" s="269"/>
      <c r="J171" s="265"/>
      <c r="K171" s="265"/>
      <c r="L171" s="270"/>
      <c r="M171" s="271"/>
      <c r="N171" s="272"/>
      <c r="O171" s="272"/>
      <c r="P171" s="272"/>
      <c r="Q171" s="272"/>
      <c r="R171" s="272"/>
      <c r="S171" s="272"/>
      <c r="T171" s="273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T171" s="274" t="s">
        <v>157</v>
      </c>
      <c r="AU171" s="274" t="s">
        <v>85</v>
      </c>
      <c r="AV171" s="15" t="s">
        <v>173</v>
      </c>
      <c r="AW171" s="15" t="s">
        <v>32</v>
      </c>
      <c r="AX171" s="15" t="s">
        <v>83</v>
      </c>
      <c r="AY171" s="274" t="s">
        <v>144</v>
      </c>
    </row>
    <row r="172" s="2" customFormat="1" ht="16.5" customHeight="1">
      <c r="A172" s="39"/>
      <c r="B172" s="40"/>
      <c r="C172" s="286" t="s">
        <v>223</v>
      </c>
      <c r="D172" s="286" t="s">
        <v>417</v>
      </c>
      <c r="E172" s="287" t="s">
        <v>839</v>
      </c>
      <c r="F172" s="288" t="s">
        <v>840</v>
      </c>
      <c r="G172" s="289" t="s">
        <v>399</v>
      </c>
      <c r="H172" s="290">
        <v>26.18</v>
      </c>
      <c r="I172" s="291"/>
      <c r="J172" s="292">
        <f>ROUND(I172*H172,2)</f>
        <v>0</v>
      </c>
      <c r="K172" s="288" t="s">
        <v>151</v>
      </c>
      <c r="L172" s="293"/>
      <c r="M172" s="294" t="s">
        <v>1</v>
      </c>
      <c r="N172" s="295" t="s">
        <v>40</v>
      </c>
      <c r="O172" s="92"/>
      <c r="P172" s="228">
        <f>O172*H172</f>
        <v>0</v>
      </c>
      <c r="Q172" s="228">
        <v>1</v>
      </c>
      <c r="R172" s="228">
        <f>Q172*H172</f>
        <v>26.18</v>
      </c>
      <c r="S172" s="228">
        <v>0</v>
      </c>
      <c r="T172" s="229">
        <f>S172*H172</f>
        <v>0</v>
      </c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R172" s="230" t="s">
        <v>214</v>
      </c>
      <c r="AT172" s="230" t="s">
        <v>417</v>
      </c>
      <c r="AU172" s="230" t="s">
        <v>85</v>
      </c>
      <c r="AY172" s="18" t="s">
        <v>144</v>
      </c>
      <c r="BE172" s="231">
        <f>IF(N172="základní",J172,0)</f>
        <v>0</v>
      </c>
      <c r="BF172" s="231">
        <f>IF(N172="snížená",J172,0)</f>
        <v>0</v>
      </c>
      <c r="BG172" s="231">
        <f>IF(N172="zákl. přenesená",J172,0)</f>
        <v>0</v>
      </c>
      <c r="BH172" s="231">
        <f>IF(N172="sníž. přenesená",J172,0)</f>
        <v>0</v>
      </c>
      <c r="BI172" s="231">
        <f>IF(N172="nulová",J172,0)</f>
        <v>0</v>
      </c>
      <c r="BJ172" s="18" t="s">
        <v>83</v>
      </c>
      <c r="BK172" s="231">
        <f>ROUND(I172*H172,2)</f>
        <v>0</v>
      </c>
      <c r="BL172" s="18" t="s">
        <v>173</v>
      </c>
      <c r="BM172" s="230" t="s">
        <v>841</v>
      </c>
    </row>
    <row r="173" s="2" customFormat="1">
      <c r="A173" s="39"/>
      <c r="B173" s="40"/>
      <c r="C173" s="41"/>
      <c r="D173" s="232" t="s">
        <v>154</v>
      </c>
      <c r="E173" s="41"/>
      <c r="F173" s="233" t="s">
        <v>840</v>
      </c>
      <c r="G173" s="41"/>
      <c r="H173" s="41"/>
      <c r="I173" s="234"/>
      <c r="J173" s="41"/>
      <c r="K173" s="41"/>
      <c r="L173" s="45"/>
      <c r="M173" s="235"/>
      <c r="N173" s="236"/>
      <c r="O173" s="92"/>
      <c r="P173" s="92"/>
      <c r="Q173" s="92"/>
      <c r="R173" s="92"/>
      <c r="S173" s="92"/>
      <c r="T173" s="93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T173" s="18" t="s">
        <v>154</v>
      </c>
      <c r="AU173" s="18" t="s">
        <v>85</v>
      </c>
    </row>
    <row r="174" s="14" customFormat="1">
      <c r="A174" s="14"/>
      <c r="B174" s="249"/>
      <c r="C174" s="250"/>
      <c r="D174" s="232" t="s">
        <v>157</v>
      </c>
      <c r="E174" s="251" t="s">
        <v>1</v>
      </c>
      <c r="F174" s="252" t="s">
        <v>820</v>
      </c>
      <c r="G174" s="250"/>
      <c r="H174" s="253">
        <v>15.4</v>
      </c>
      <c r="I174" s="254"/>
      <c r="J174" s="250"/>
      <c r="K174" s="250"/>
      <c r="L174" s="255"/>
      <c r="M174" s="256"/>
      <c r="N174" s="257"/>
      <c r="O174" s="257"/>
      <c r="P174" s="257"/>
      <c r="Q174" s="257"/>
      <c r="R174" s="257"/>
      <c r="S174" s="257"/>
      <c r="T174" s="258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9" t="s">
        <v>157</v>
      </c>
      <c r="AU174" s="259" t="s">
        <v>85</v>
      </c>
      <c r="AV174" s="14" t="s">
        <v>85</v>
      </c>
      <c r="AW174" s="14" t="s">
        <v>32</v>
      </c>
      <c r="AX174" s="14" t="s">
        <v>83</v>
      </c>
      <c r="AY174" s="259" t="s">
        <v>144</v>
      </c>
    </row>
    <row r="175" s="14" customFormat="1">
      <c r="A175" s="14"/>
      <c r="B175" s="249"/>
      <c r="C175" s="250"/>
      <c r="D175" s="232" t="s">
        <v>157</v>
      </c>
      <c r="E175" s="250"/>
      <c r="F175" s="252" t="s">
        <v>842</v>
      </c>
      <c r="G175" s="250"/>
      <c r="H175" s="253">
        <v>26.18</v>
      </c>
      <c r="I175" s="254"/>
      <c r="J175" s="250"/>
      <c r="K175" s="250"/>
      <c r="L175" s="255"/>
      <c r="M175" s="256"/>
      <c r="N175" s="257"/>
      <c r="O175" s="257"/>
      <c r="P175" s="257"/>
      <c r="Q175" s="257"/>
      <c r="R175" s="257"/>
      <c r="S175" s="257"/>
      <c r="T175" s="258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9" t="s">
        <v>157</v>
      </c>
      <c r="AU175" s="259" t="s">
        <v>85</v>
      </c>
      <c r="AV175" s="14" t="s">
        <v>85</v>
      </c>
      <c r="AW175" s="14" t="s">
        <v>4</v>
      </c>
      <c r="AX175" s="14" t="s">
        <v>83</v>
      </c>
      <c r="AY175" s="259" t="s">
        <v>144</v>
      </c>
    </row>
    <row r="176" s="2" customFormat="1" ht="24.15" customHeight="1">
      <c r="A176" s="39"/>
      <c r="B176" s="40"/>
      <c r="C176" s="219" t="s">
        <v>230</v>
      </c>
      <c r="D176" s="219" t="s">
        <v>147</v>
      </c>
      <c r="E176" s="220" t="s">
        <v>843</v>
      </c>
      <c r="F176" s="221" t="s">
        <v>844</v>
      </c>
      <c r="G176" s="222" t="s">
        <v>279</v>
      </c>
      <c r="H176" s="223">
        <v>28.5</v>
      </c>
      <c r="I176" s="224"/>
      <c r="J176" s="225">
        <f>ROUND(I176*H176,2)</f>
        <v>0</v>
      </c>
      <c r="K176" s="221" t="s">
        <v>151</v>
      </c>
      <c r="L176" s="45"/>
      <c r="M176" s="226" t="s">
        <v>1</v>
      </c>
      <c r="N176" s="227" t="s">
        <v>40</v>
      </c>
      <c r="O176" s="92"/>
      <c r="P176" s="228">
        <f>O176*H176</f>
        <v>0</v>
      </c>
      <c r="Q176" s="228">
        <v>0</v>
      </c>
      <c r="R176" s="228">
        <f>Q176*H176</f>
        <v>0</v>
      </c>
      <c r="S176" s="228">
        <v>0</v>
      </c>
      <c r="T176" s="229">
        <f>S176*H176</f>
        <v>0</v>
      </c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R176" s="230" t="s">
        <v>173</v>
      </c>
      <c r="AT176" s="230" t="s">
        <v>147</v>
      </c>
      <c r="AU176" s="230" t="s">
        <v>85</v>
      </c>
      <c r="AY176" s="18" t="s">
        <v>144</v>
      </c>
      <c r="BE176" s="231">
        <f>IF(N176="základní",J176,0)</f>
        <v>0</v>
      </c>
      <c r="BF176" s="231">
        <f>IF(N176="snížená",J176,0)</f>
        <v>0</v>
      </c>
      <c r="BG176" s="231">
        <f>IF(N176="zákl. přenesená",J176,0)</f>
        <v>0</v>
      </c>
      <c r="BH176" s="231">
        <f>IF(N176="sníž. přenesená",J176,0)</f>
        <v>0</v>
      </c>
      <c r="BI176" s="231">
        <f>IF(N176="nulová",J176,0)</f>
        <v>0</v>
      </c>
      <c r="BJ176" s="18" t="s">
        <v>83</v>
      </c>
      <c r="BK176" s="231">
        <f>ROUND(I176*H176,2)</f>
        <v>0</v>
      </c>
      <c r="BL176" s="18" t="s">
        <v>173</v>
      </c>
      <c r="BM176" s="230" t="s">
        <v>845</v>
      </c>
    </row>
    <row r="177" s="2" customFormat="1">
      <c r="A177" s="39"/>
      <c r="B177" s="40"/>
      <c r="C177" s="41"/>
      <c r="D177" s="232" t="s">
        <v>154</v>
      </c>
      <c r="E177" s="41"/>
      <c r="F177" s="233" t="s">
        <v>846</v>
      </c>
      <c r="G177" s="41"/>
      <c r="H177" s="41"/>
      <c r="I177" s="234"/>
      <c r="J177" s="41"/>
      <c r="K177" s="41"/>
      <c r="L177" s="45"/>
      <c r="M177" s="235"/>
      <c r="N177" s="236"/>
      <c r="O177" s="92"/>
      <c r="P177" s="92"/>
      <c r="Q177" s="92"/>
      <c r="R177" s="92"/>
      <c r="S177" s="92"/>
      <c r="T177" s="93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T177" s="18" t="s">
        <v>154</v>
      </c>
      <c r="AU177" s="18" t="s">
        <v>85</v>
      </c>
    </row>
    <row r="178" s="2" customFormat="1">
      <c r="A178" s="39"/>
      <c r="B178" s="40"/>
      <c r="C178" s="41"/>
      <c r="D178" s="237" t="s">
        <v>155</v>
      </c>
      <c r="E178" s="41"/>
      <c r="F178" s="238" t="s">
        <v>847</v>
      </c>
      <c r="G178" s="41"/>
      <c r="H178" s="41"/>
      <c r="I178" s="234"/>
      <c r="J178" s="41"/>
      <c r="K178" s="41"/>
      <c r="L178" s="45"/>
      <c r="M178" s="235"/>
      <c r="N178" s="236"/>
      <c r="O178" s="92"/>
      <c r="P178" s="92"/>
      <c r="Q178" s="92"/>
      <c r="R178" s="92"/>
      <c r="S178" s="92"/>
      <c r="T178" s="93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155</v>
      </c>
      <c r="AU178" s="18" t="s">
        <v>85</v>
      </c>
    </row>
    <row r="179" s="14" customFormat="1">
      <c r="A179" s="14"/>
      <c r="B179" s="249"/>
      <c r="C179" s="250"/>
      <c r="D179" s="232" t="s">
        <v>157</v>
      </c>
      <c r="E179" s="251" t="s">
        <v>1</v>
      </c>
      <c r="F179" s="252" t="s">
        <v>848</v>
      </c>
      <c r="G179" s="250"/>
      <c r="H179" s="253">
        <v>28.5</v>
      </c>
      <c r="I179" s="254"/>
      <c r="J179" s="250"/>
      <c r="K179" s="250"/>
      <c r="L179" s="255"/>
      <c r="M179" s="256"/>
      <c r="N179" s="257"/>
      <c r="O179" s="257"/>
      <c r="P179" s="257"/>
      <c r="Q179" s="257"/>
      <c r="R179" s="257"/>
      <c r="S179" s="257"/>
      <c r="T179" s="258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9" t="s">
        <v>157</v>
      </c>
      <c r="AU179" s="259" t="s">
        <v>85</v>
      </c>
      <c r="AV179" s="14" t="s">
        <v>85</v>
      </c>
      <c r="AW179" s="14" t="s">
        <v>32</v>
      </c>
      <c r="AX179" s="14" t="s">
        <v>83</v>
      </c>
      <c r="AY179" s="259" t="s">
        <v>144</v>
      </c>
    </row>
    <row r="180" s="12" customFormat="1" ht="22.8" customHeight="1">
      <c r="A180" s="12"/>
      <c r="B180" s="203"/>
      <c r="C180" s="204"/>
      <c r="D180" s="205" t="s">
        <v>74</v>
      </c>
      <c r="E180" s="217" t="s">
        <v>85</v>
      </c>
      <c r="F180" s="217" t="s">
        <v>518</v>
      </c>
      <c r="G180" s="204"/>
      <c r="H180" s="204"/>
      <c r="I180" s="207"/>
      <c r="J180" s="218">
        <f>BK180</f>
        <v>0</v>
      </c>
      <c r="K180" s="204"/>
      <c r="L180" s="209"/>
      <c r="M180" s="210"/>
      <c r="N180" s="211"/>
      <c r="O180" s="211"/>
      <c r="P180" s="212">
        <f>SUM(P181:P187)</f>
        <v>0</v>
      </c>
      <c r="Q180" s="211"/>
      <c r="R180" s="212">
        <f>SUM(R181:R187)</f>
        <v>13.524000000000001</v>
      </c>
      <c r="S180" s="211"/>
      <c r="T180" s="213">
        <f>SUM(T181:T187)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4" t="s">
        <v>83</v>
      </c>
      <c r="AT180" s="215" t="s">
        <v>74</v>
      </c>
      <c r="AU180" s="215" t="s">
        <v>83</v>
      </c>
      <c r="AY180" s="214" t="s">
        <v>144</v>
      </c>
      <c r="BK180" s="216">
        <f>SUM(BK181:BK187)</f>
        <v>0</v>
      </c>
    </row>
    <row r="181" s="2" customFormat="1" ht="24.15" customHeight="1">
      <c r="A181" s="39"/>
      <c r="B181" s="40"/>
      <c r="C181" s="219" t="s">
        <v>239</v>
      </c>
      <c r="D181" s="219" t="s">
        <v>147</v>
      </c>
      <c r="E181" s="220" t="s">
        <v>849</v>
      </c>
      <c r="F181" s="221" t="s">
        <v>850</v>
      </c>
      <c r="G181" s="222" t="s">
        <v>279</v>
      </c>
      <c r="H181" s="223">
        <v>28</v>
      </c>
      <c r="I181" s="224"/>
      <c r="J181" s="225">
        <f>ROUND(I181*H181,2)</f>
        <v>0</v>
      </c>
      <c r="K181" s="221" t="s">
        <v>151</v>
      </c>
      <c r="L181" s="45"/>
      <c r="M181" s="226" t="s">
        <v>1</v>
      </c>
      <c r="N181" s="227" t="s">
        <v>40</v>
      </c>
      <c r="O181" s="92"/>
      <c r="P181" s="228">
        <f>O181*H181</f>
        <v>0</v>
      </c>
      <c r="Q181" s="228">
        <v>0.108</v>
      </c>
      <c r="R181" s="228">
        <f>Q181*H181</f>
        <v>3.024</v>
      </c>
      <c r="S181" s="228">
        <v>0</v>
      </c>
      <c r="T181" s="22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0" t="s">
        <v>173</v>
      </c>
      <c r="AT181" s="230" t="s">
        <v>147</v>
      </c>
      <c r="AU181" s="230" t="s">
        <v>85</v>
      </c>
      <c r="AY181" s="18" t="s">
        <v>144</v>
      </c>
      <c r="BE181" s="231">
        <f>IF(N181="základní",J181,0)</f>
        <v>0</v>
      </c>
      <c r="BF181" s="231">
        <f>IF(N181="snížená",J181,0)</f>
        <v>0</v>
      </c>
      <c r="BG181" s="231">
        <f>IF(N181="zákl. přenesená",J181,0)</f>
        <v>0</v>
      </c>
      <c r="BH181" s="231">
        <f>IF(N181="sníž. přenesená",J181,0)</f>
        <v>0</v>
      </c>
      <c r="BI181" s="231">
        <f>IF(N181="nulová",J181,0)</f>
        <v>0</v>
      </c>
      <c r="BJ181" s="18" t="s">
        <v>83</v>
      </c>
      <c r="BK181" s="231">
        <f>ROUND(I181*H181,2)</f>
        <v>0</v>
      </c>
      <c r="BL181" s="18" t="s">
        <v>173</v>
      </c>
      <c r="BM181" s="230" t="s">
        <v>851</v>
      </c>
    </row>
    <row r="182" s="2" customFormat="1">
      <c r="A182" s="39"/>
      <c r="B182" s="40"/>
      <c r="C182" s="41"/>
      <c r="D182" s="232" t="s">
        <v>154</v>
      </c>
      <c r="E182" s="41"/>
      <c r="F182" s="233" t="s">
        <v>852</v>
      </c>
      <c r="G182" s="41"/>
      <c r="H182" s="41"/>
      <c r="I182" s="234"/>
      <c r="J182" s="41"/>
      <c r="K182" s="41"/>
      <c r="L182" s="45"/>
      <c r="M182" s="235"/>
      <c r="N182" s="236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154</v>
      </c>
      <c r="AU182" s="18" t="s">
        <v>85</v>
      </c>
    </row>
    <row r="183" s="2" customFormat="1">
      <c r="A183" s="39"/>
      <c r="B183" s="40"/>
      <c r="C183" s="41"/>
      <c r="D183" s="237" t="s">
        <v>155</v>
      </c>
      <c r="E183" s="41"/>
      <c r="F183" s="238" t="s">
        <v>853</v>
      </c>
      <c r="G183" s="41"/>
      <c r="H183" s="41"/>
      <c r="I183" s="234"/>
      <c r="J183" s="41"/>
      <c r="K183" s="41"/>
      <c r="L183" s="45"/>
      <c r="M183" s="235"/>
      <c r="N183" s="236"/>
      <c r="O183" s="92"/>
      <c r="P183" s="92"/>
      <c r="Q183" s="92"/>
      <c r="R183" s="92"/>
      <c r="S183" s="92"/>
      <c r="T183" s="93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T183" s="18" t="s">
        <v>155</v>
      </c>
      <c r="AU183" s="18" t="s">
        <v>85</v>
      </c>
    </row>
    <row r="184" s="14" customFormat="1">
      <c r="A184" s="14"/>
      <c r="B184" s="249"/>
      <c r="C184" s="250"/>
      <c r="D184" s="232" t="s">
        <v>157</v>
      </c>
      <c r="E184" s="251" t="s">
        <v>1</v>
      </c>
      <c r="F184" s="252" t="s">
        <v>854</v>
      </c>
      <c r="G184" s="250"/>
      <c r="H184" s="253">
        <v>28</v>
      </c>
      <c r="I184" s="254"/>
      <c r="J184" s="250"/>
      <c r="K184" s="250"/>
      <c r="L184" s="255"/>
      <c r="M184" s="256"/>
      <c r="N184" s="257"/>
      <c r="O184" s="257"/>
      <c r="P184" s="257"/>
      <c r="Q184" s="257"/>
      <c r="R184" s="257"/>
      <c r="S184" s="257"/>
      <c r="T184" s="258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59" t="s">
        <v>157</v>
      </c>
      <c r="AU184" s="259" t="s">
        <v>85</v>
      </c>
      <c r="AV184" s="14" t="s">
        <v>85</v>
      </c>
      <c r="AW184" s="14" t="s">
        <v>32</v>
      </c>
      <c r="AX184" s="14" t="s">
        <v>83</v>
      </c>
      <c r="AY184" s="259" t="s">
        <v>144</v>
      </c>
    </row>
    <row r="185" s="2" customFormat="1" ht="16.5" customHeight="1">
      <c r="A185" s="39"/>
      <c r="B185" s="40"/>
      <c r="C185" s="286" t="s">
        <v>251</v>
      </c>
      <c r="D185" s="286" t="s">
        <v>417</v>
      </c>
      <c r="E185" s="287" t="s">
        <v>855</v>
      </c>
      <c r="F185" s="288" t="s">
        <v>856</v>
      </c>
      <c r="G185" s="289" t="s">
        <v>217</v>
      </c>
      <c r="H185" s="290">
        <v>14</v>
      </c>
      <c r="I185" s="291"/>
      <c r="J185" s="292">
        <f>ROUND(I185*H185,2)</f>
        <v>0</v>
      </c>
      <c r="K185" s="288" t="s">
        <v>151</v>
      </c>
      <c r="L185" s="293"/>
      <c r="M185" s="294" t="s">
        <v>1</v>
      </c>
      <c r="N185" s="295" t="s">
        <v>40</v>
      </c>
      <c r="O185" s="92"/>
      <c r="P185" s="228">
        <f>O185*H185</f>
        <v>0</v>
      </c>
      <c r="Q185" s="228">
        <v>0.75</v>
      </c>
      <c r="R185" s="228">
        <f>Q185*H185</f>
        <v>10.5</v>
      </c>
      <c r="S185" s="228">
        <v>0</v>
      </c>
      <c r="T185" s="22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0" t="s">
        <v>214</v>
      </c>
      <c r="AT185" s="230" t="s">
        <v>417</v>
      </c>
      <c r="AU185" s="230" t="s">
        <v>85</v>
      </c>
      <c r="AY185" s="18" t="s">
        <v>144</v>
      </c>
      <c r="BE185" s="231">
        <f>IF(N185="základní",J185,0)</f>
        <v>0</v>
      </c>
      <c r="BF185" s="231">
        <f>IF(N185="snížená",J185,0)</f>
        <v>0</v>
      </c>
      <c r="BG185" s="231">
        <f>IF(N185="zákl. přenesená",J185,0)</f>
        <v>0</v>
      </c>
      <c r="BH185" s="231">
        <f>IF(N185="sníž. přenesená",J185,0)</f>
        <v>0</v>
      </c>
      <c r="BI185" s="231">
        <f>IF(N185="nulová",J185,0)</f>
        <v>0</v>
      </c>
      <c r="BJ185" s="18" t="s">
        <v>83</v>
      </c>
      <c r="BK185" s="231">
        <f>ROUND(I185*H185,2)</f>
        <v>0</v>
      </c>
      <c r="BL185" s="18" t="s">
        <v>173</v>
      </c>
      <c r="BM185" s="230" t="s">
        <v>857</v>
      </c>
    </row>
    <row r="186" s="2" customFormat="1">
      <c r="A186" s="39"/>
      <c r="B186" s="40"/>
      <c r="C186" s="41"/>
      <c r="D186" s="232" t="s">
        <v>154</v>
      </c>
      <c r="E186" s="41"/>
      <c r="F186" s="233" t="s">
        <v>856</v>
      </c>
      <c r="G186" s="41"/>
      <c r="H186" s="41"/>
      <c r="I186" s="234"/>
      <c r="J186" s="41"/>
      <c r="K186" s="41"/>
      <c r="L186" s="45"/>
      <c r="M186" s="235"/>
      <c r="N186" s="236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154</v>
      </c>
      <c r="AU186" s="18" t="s">
        <v>85</v>
      </c>
    </row>
    <row r="187" s="14" customFormat="1">
      <c r="A187" s="14"/>
      <c r="B187" s="249"/>
      <c r="C187" s="250"/>
      <c r="D187" s="232" t="s">
        <v>157</v>
      </c>
      <c r="E187" s="251" t="s">
        <v>1</v>
      </c>
      <c r="F187" s="252" t="s">
        <v>858</v>
      </c>
      <c r="G187" s="250"/>
      <c r="H187" s="253">
        <v>14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9" t="s">
        <v>157</v>
      </c>
      <c r="AU187" s="259" t="s">
        <v>85</v>
      </c>
      <c r="AV187" s="14" t="s">
        <v>85</v>
      </c>
      <c r="AW187" s="14" t="s">
        <v>32</v>
      </c>
      <c r="AX187" s="14" t="s">
        <v>83</v>
      </c>
      <c r="AY187" s="259" t="s">
        <v>144</v>
      </c>
    </row>
    <row r="188" s="12" customFormat="1" ht="22.8" customHeight="1">
      <c r="A188" s="12"/>
      <c r="B188" s="203"/>
      <c r="C188" s="204"/>
      <c r="D188" s="205" t="s">
        <v>74</v>
      </c>
      <c r="E188" s="217" t="s">
        <v>173</v>
      </c>
      <c r="F188" s="217" t="s">
        <v>859</v>
      </c>
      <c r="G188" s="204"/>
      <c r="H188" s="204"/>
      <c r="I188" s="207"/>
      <c r="J188" s="218">
        <f>BK188</f>
        <v>0</v>
      </c>
      <c r="K188" s="204"/>
      <c r="L188" s="209"/>
      <c r="M188" s="210"/>
      <c r="N188" s="211"/>
      <c r="O188" s="211"/>
      <c r="P188" s="212">
        <f>SUM(P189:P192)</f>
        <v>0</v>
      </c>
      <c r="Q188" s="211"/>
      <c r="R188" s="212">
        <f>SUM(R189:R192)</f>
        <v>0</v>
      </c>
      <c r="S188" s="211"/>
      <c r="T188" s="213">
        <f>SUM(T189:T192)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4" t="s">
        <v>83</v>
      </c>
      <c r="AT188" s="215" t="s">
        <v>74</v>
      </c>
      <c r="AU188" s="215" t="s">
        <v>83</v>
      </c>
      <c r="AY188" s="214" t="s">
        <v>144</v>
      </c>
      <c r="BK188" s="216">
        <f>SUM(BK189:BK192)</f>
        <v>0</v>
      </c>
    </row>
    <row r="189" s="2" customFormat="1" ht="33" customHeight="1">
      <c r="A189" s="39"/>
      <c r="B189" s="40"/>
      <c r="C189" s="219" t="s">
        <v>258</v>
      </c>
      <c r="D189" s="219" t="s">
        <v>147</v>
      </c>
      <c r="E189" s="220" t="s">
        <v>860</v>
      </c>
      <c r="F189" s="221" t="s">
        <v>861</v>
      </c>
      <c r="G189" s="222" t="s">
        <v>279</v>
      </c>
      <c r="H189" s="223">
        <v>28</v>
      </c>
      <c r="I189" s="224"/>
      <c r="J189" s="225">
        <f>ROUND(I189*H189,2)</f>
        <v>0</v>
      </c>
      <c r="K189" s="221" t="s">
        <v>151</v>
      </c>
      <c r="L189" s="45"/>
      <c r="M189" s="226" t="s">
        <v>1</v>
      </c>
      <c r="N189" s="227" t="s">
        <v>40</v>
      </c>
      <c r="O189" s="92"/>
      <c r="P189" s="228">
        <f>O189*H189</f>
        <v>0</v>
      </c>
      <c r="Q189" s="228">
        <v>0</v>
      </c>
      <c r="R189" s="228">
        <f>Q189*H189</f>
        <v>0</v>
      </c>
      <c r="S189" s="228">
        <v>0</v>
      </c>
      <c r="T189" s="22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0" t="s">
        <v>173</v>
      </c>
      <c r="AT189" s="230" t="s">
        <v>147</v>
      </c>
      <c r="AU189" s="230" t="s">
        <v>85</v>
      </c>
      <c r="AY189" s="18" t="s">
        <v>144</v>
      </c>
      <c r="BE189" s="231">
        <f>IF(N189="základní",J189,0)</f>
        <v>0</v>
      </c>
      <c r="BF189" s="231">
        <f>IF(N189="snížená",J189,0)</f>
        <v>0</v>
      </c>
      <c r="BG189" s="231">
        <f>IF(N189="zákl. přenesená",J189,0)</f>
        <v>0</v>
      </c>
      <c r="BH189" s="231">
        <f>IF(N189="sníž. přenesená",J189,0)</f>
        <v>0</v>
      </c>
      <c r="BI189" s="231">
        <f>IF(N189="nulová",J189,0)</f>
        <v>0</v>
      </c>
      <c r="BJ189" s="18" t="s">
        <v>83</v>
      </c>
      <c r="BK189" s="231">
        <f>ROUND(I189*H189,2)</f>
        <v>0</v>
      </c>
      <c r="BL189" s="18" t="s">
        <v>173</v>
      </c>
      <c r="BM189" s="230" t="s">
        <v>862</v>
      </c>
    </row>
    <row r="190" s="2" customFormat="1">
      <c r="A190" s="39"/>
      <c r="B190" s="40"/>
      <c r="C190" s="41"/>
      <c r="D190" s="232" t="s">
        <v>154</v>
      </c>
      <c r="E190" s="41"/>
      <c r="F190" s="233" t="s">
        <v>863</v>
      </c>
      <c r="G190" s="41"/>
      <c r="H190" s="41"/>
      <c r="I190" s="234"/>
      <c r="J190" s="41"/>
      <c r="K190" s="41"/>
      <c r="L190" s="45"/>
      <c r="M190" s="235"/>
      <c r="N190" s="236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154</v>
      </c>
      <c r="AU190" s="18" t="s">
        <v>85</v>
      </c>
    </row>
    <row r="191" s="2" customFormat="1">
      <c r="A191" s="39"/>
      <c r="B191" s="40"/>
      <c r="C191" s="41"/>
      <c r="D191" s="237" t="s">
        <v>155</v>
      </c>
      <c r="E191" s="41"/>
      <c r="F191" s="238" t="s">
        <v>864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155</v>
      </c>
      <c r="AU191" s="18" t="s">
        <v>85</v>
      </c>
    </row>
    <row r="192" s="14" customFormat="1">
      <c r="A192" s="14"/>
      <c r="B192" s="249"/>
      <c r="C192" s="250"/>
      <c r="D192" s="232" t="s">
        <v>157</v>
      </c>
      <c r="E192" s="251" t="s">
        <v>1</v>
      </c>
      <c r="F192" s="252" t="s">
        <v>854</v>
      </c>
      <c r="G192" s="250"/>
      <c r="H192" s="253">
        <v>28</v>
      </c>
      <c r="I192" s="254"/>
      <c r="J192" s="250"/>
      <c r="K192" s="250"/>
      <c r="L192" s="255"/>
      <c r="M192" s="256"/>
      <c r="N192" s="257"/>
      <c r="O192" s="257"/>
      <c r="P192" s="257"/>
      <c r="Q192" s="257"/>
      <c r="R192" s="257"/>
      <c r="S192" s="257"/>
      <c r="T192" s="258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9" t="s">
        <v>157</v>
      </c>
      <c r="AU192" s="259" t="s">
        <v>85</v>
      </c>
      <c r="AV192" s="14" t="s">
        <v>85</v>
      </c>
      <c r="AW192" s="14" t="s">
        <v>32</v>
      </c>
      <c r="AX192" s="14" t="s">
        <v>83</v>
      </c>
      <c r="AY192" s="259" t="s">
        <v>144</v>
      </c>
    </row>
    <row r="193" s="12" customFormat="1" ht="22.8" customHeight="1">
      <c r="A193" s="12"/>
      <c r="B193" s="203"/>
      <c r="C193" s="204"/>
      <c r="D193" s="205" t="s">
        <v>74</v>
      </c>
      <c r="E193" s="217" t="s">
        <v>650</v>
      </c>
      <c r="F193" s="217" t="s">
        <v>651</v>
      </c>
      <c r="G193" s="204"/>
      <c r="H193" s="204"/>
      <c r="I193" s="207"/>
      <c r="J193" s="218">
        <f>BK193</f>
        <v>0</v>
      </c>
      <c r="K193" s="204"/>
      <c r="L193" s="209"/>
      <c r="M193" s="210"/>
      <c r="N193" s="211"/>
      <c r="O193" s="211"/>
      <c r="P193" s="212">
        <f>SUM(P194:P199)</f>
        <v>0</v>
      </c>
      <c r="Q193" s="211"/>
      <c r="R193" s="212">
        <f>SUM(R194:R199)</f>
        <v>0</v>
      </c>
      <c r="S193" s="211"/>
      <c r="T193" s="213">
        <f>SUM(T194:T199)</f>
        <v>0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214" t="s">
        <v>83</v>
      </c>
      <c r="AT193" s="215" t="s">
        <v>74</v>
      </c>
      <c r="AU193" s="215" t="s">
        <v>83</v>
      </c>
      <c r="AY193" s="214" t="s">
        <v>144</v>
      </c>
      <c r="BK193" s="216">
        <f>SUM(BK194:BK199)</f>
        <v>0</v>
      </c>
    </row>
    <row r="194" s="2" customFormat="1" ht="33" customHeight="1">
      <c r="A194" s="39"/>
      <c r="B194" s="40"/>
      <c r="C194" s="219" t="s">
        <v>267</v>
      </c>
      <c r="D194" s="219" t="s">
        <v>147</v>
      </c>
      <c r="E194" s="220" t="s">
        <v>653</v>
      </c>
      <c r="F194" s="221" t="s">
        <v>654</v>
      </c>
      <c r="G194" s="222" t="s">
        <v>399</v>
      </c>
      <c r="H194" s="223">
        <v>39.704000000000001</v>
      </c>
      <c r="I194" s="224"/>
      <c r="J194" s="225">
        <f>ROUND(I194*H194,2)</f>
        <v>0</v>
      </c>
      <c r="K194" s="221" t="s">
        <v>151</v>
      </c>
      <c r="L194" s="45"/>
      <c r="M194" s="226" t="s">
        <v>1</v>
      </c>
      <c r="N194" s="227" t="s">
        <v>40</v>
      </c>
      <c r="O194" s="92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0" t="s">
        <v>173</v>
      </c>
      <c r="AT194" s="230" t="s">
        <v>147</v>
      </c>
      <c r="AU194" s="230" t="s">
        <v>85</v>
      </c>
      <c r="AY194" s="18" t="s">
        <v>144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8" t="s">
        <v>83</v>
      </c>
      <c r="BK194" s="231">
        <f>ROUND(I194*H194,2)</f>
        <v>0</v>
      </c>
      <c r="BL194" s="18" t="s">
        <v>173</v>
      </c>
      <c r="BM194" s="230" t="s">
        <v>655</v>
      </c>
    </row>
    <row r="195" s="2" customFormat="1">
      <c r="A195" s="39"/>
      <c r="B195" s="40"/>
      <c r="C195" s="41"/>
      <c r="D195" s="232" t="s">
        <v>154</v>
      </c>
      <c r="E195" s="41"/>
      <c r="F195" s="233" t="s">
        <v>656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154</v>
      </c>
      <c r="AU195" s="18" t="s">
        <v>85</v>
      </c>
    </row>
    <row r="196" s="2" customFormat="1">
      <c r="A196" s="39"/>
      <c r="B196" s="40"/>
      <c r="C196" s="41"/>
      <c r="D196" s="237" t="s">
        <v>155</v>
      </c>
      <c r="E196" s="41"/>
      <c r="F196" s="238" t="s">
        <v>657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155</v>
      </c>
      <c r="AU196" s="18" t="s">
        <v>85</v>
      </c>
    </row>
    <row r="197" s="2" customFormat="1" ht="33" customHeight="1">
      <c r="A197" s="39"/>
      <c r="B197" s="40"/>
      <c r="C197" s="219" t="s">
        <v>8</v>
      </c>
      <c r="D197" s="219" t="s">
        <v>147</v>
      </c>
      <c r="E197" s="220" t="s">
        <v>659</v>
      </c>
      <c r="F197" s="221" t="s">
        <v>660</v>
      </c>
      <c r="G197" s="222" t="s">
        <v>399</v>
      </c>
      <c r="H197" s="223">
        <v>39.704000000000001</v>
      </c>
      <c r="I197" s="224"/>
      <c r="J197" s="225">
        <f>ROUND(I197*H197,2)</f>
        <v>0</v>
      </c>
      <c r="K197" s="221" t="s">
        <v>151</v>
      </c>
      <c r="L197" s="45"/>
      <c r="M197" s="226" t="s">
        <v>1</v>
      </c>
      <c r="N197" s="227" t="s">
        <v>40</v>
      </c>
      <c r="O197" s="92"/>
      <c r="P197" s="228">
        <f>O197*H197</f>
        <v>0</v>
      </c>
      <c r="Q197" s="228">
        <v>0</v>
      </c>
      <c r="R197" s="228">
        <f>Q197*H197</f>
        <v>0</v>
      </c>
      <c r="S197" s="228">
        <v>0</v>
      </c>
      <c r="T197" s="229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30" t="s">
        <v>173</v>
      </c>
      <c r="AT197" s="230" t="s">
        <v>147</v>
      </c>
      <c r="AU197" s="230" t="s">
        <v>85</v>
      </c>
      <c r="AY197" s="18" t="s">
        <v>144</v>
      </c>
      <c r="BE197" s="231">
        <f>IF(N197="základní",J197,0)</f>
        <v>0</v>
      </c>
      <c r="BF197" s="231">
        <f>IF(N197="snížená",J197,0)</f>
        <v>0</v>
      </c>
      <c r="BG197" s="231">
        <f>IF(N197="zákl. přenesená",J197,0)</f>
        <v>0</v>
      </c>
      <c r="BH197" s="231">
        <f>IF(N197="sníž. přenesená",J197,0)</f>
        <v>0</v>
      </c>
      <c r="BI197" s="231">
        <f>IF(N197="nulová",J197,0)</f>
        <v>0</v>
      </c>
      <c r="BJ197" s="18" t="s">
        <v>83</v>
      </c>
      <c r="BK197" s="231">
        <f>ROUND(I197*H197,2)</f>
        <v>0</v>
      </c>
      <c r="BL197" s="18" t="s">
        <v>173</v>
      </c>
      <c r="BM197" s="230" t="s">
        <v>661</v>
      </c>
    </row>
    <row r="198" s="2" customFormat="1">
      <c r="A198" s="39"/>
      <c r="B198" s="40"/>
      <c r="C198" s="41"/>
      <c r="D198" s="232" t="s">
        <v>154</v>
      </c>
      <c r="E198" s="41"/>
      <c r="F198" s="233" t="s">
        <v>662</v>
      </c>
      <c r="G198" s="41"/>
      <c r="H198" s="41"/>
      <c r="I198" s="234"/>
      <c r="J198" s="41"/>
      <c r="K198" s="41"/>
      <c r="L198" s="45"/>
      <c r="M198" s="235"/>
      <c r="N198" s="236"/>
      <c r="O198" s="92"/>
      <c r="P198" s="92"/>
      <c r="Q198" s="92"/>
      <c r="R198" s="92"/>
      <c r="S198" s="92"/>
      <c r="T198" s="93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154</v>
      </c>
      <c r="AU198" s="18" t="s">
        <v>85</v>
      </c>
    </row>
    <row r="199" s="2" customFormat="1">
      <c r="A199" s="39"/>
      <c r="B199" s="40"/>
      <c r="C199" s="41"/>
      <c r="D199" s="237" t="s">
        <v>155</v>
      </c>
      <c r="E199" s="41"/>
      <c r="F199" s="238" t="s">
        <v>663</v>
      </c>
      <c r="G199" s="41"/>
      <c r="H199" s="41"/>
      <c r="I199" s="234"/>
      <c r="J199" s="41"/>
      <c r="K199" s="41"/>
      <c r="L199" s="45"/>
      <c r="M199" s="296"/>
      <c r="N199" s="297"/>
      <c r="O199" s="298"/>
      <c r="P199" s="298"/>
      <c r="Q199" s="298"/>
      <c r="R199" s="298"/>
      <c r="S199" s="298"/>
      <c r="T199" s="29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T199" s="18" t="s">
        <v>155</v>
      </c>
      <c r="AU199" s="18" t="s">
        <v>85</v>
      </c>
    </row>
    <row r="200" s="2" customFormat="1" ht="6.96" customHeight="1">
      <c r="A200" s="39"/>
      <c r="B200" s="67"/>
      <c r="C200" s="68"/>
      <c r="D200" s="68"/>
      <c r="E200" s="68"/>
      <c r="F200" s="68"/>
      <c r="G200" s="68"/>
      <c r="H200" s="68"/>
      <c r="I200" s="68"/>
      <c r="J200" s="68"/>
      <c r="K200" s="68"/>
      <c r="L200" s="45"/>
      <c r="M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</row>
  </sheetData>
  <sheetProtection sheet="1" autoFilter="0" formatColumns="0" formatRows="0" objects="1" scenarios="1" spinCount="100000" saltValue="jghdhJscVMKh/bMCJe46i4b48Vh55Lsy2qsXnMQywUJmFJkw1NRJODgocg9YKIlycz6dwQQ5GChIO4Gt2qE4Xw==" hashValue="dkRs4QV2VINUDb8zD0Yv5h0+ILHv1trplpTRNER5OW2J1pyG60cKbYI9Tf9wjVdmf0OU8R+jYg7YzQKs1bprog==" algorithmName="SHA-512" password="CC35"/>
  <autoFilter ref="C120:K199"/>
  <mergeCells count="9">
    <mergeCell ref="E7:H7"/>
    <mergeCell ref="E9:H9"/>
    <mergeCell ref="E18:H18"/>
    <mergeCell ref="E27:H27"/>
    <mergeCell ref="E85:H85"/>
    <mergeCell ref="E87:H87"/>
    <mergeCell ref="E111:H111"/>
    <mergeCell ref="E113:H113"/>
    <mergeCell ref="L2:V2"/>
  </mergeCells>
  <hyperlinks>
    <hyperlink ref="F126" r:id="rId1" display="https://podminky.urs.cz/item/CS_URS_2023_01/121103111"/>
    <hyperlink ref="F131" r:id="rId2" display="https://podminky.urs.cz/item/CS_URS_2023_01/122211101"/>
    <hyperlink ref="F135" r:id="rId3" display="https://podminky.urs.cz/item/CS_URS_2023_01/122252206"/>
    <hyperlink ref="F141" r:id="rId4" display="https://podminky.urs.cz/item/CS_URS_2023_01/162251102"/>
    <hyperlink ref="F146" r:id="rId5" display="https://podminky.urs.cz/item/CS_URS_2023_01/162751117"/>
    <hyperlink ref="F151" r:id="rId6" display="https://podminky.urs.cz/item/CS_URS_2023_01/162751119"/>
    <hyperlink ref="F158" r:id="rId7" display="https://podminky.urs.cz/item/CS_URS_2023_01/171201231"/>
    <hyperlink ref="F164" r:id="rId8" display="https://podminky.urs.cz/item/CS_URS_2023_01/174151101"/>
    <hyperlink ref="F178" r:id="rId9" display="https://podminky.urs.cz/item/CS_URS_2023_01/181006127"/>
    <hyperlink ref="F183" r:id="rId10" display="https://podminky.urs.cz/item/CS_URS_2023_01/291211111"/>
    <hyperlink ref="F191" r:id="rId11" display="https://podminky.urs.cz/item/CS_URS_2023_01/451577877"/>
    <hyperlink ref="F196" r:id="rId12" display="https://podminky.urs.cz/item/CS_URS_2023_01/998225111"/>
    <hyperlink ref="F199" r:id="rId13" display="https://podminky.urs.cz/item/CS_URS_2023_01/998225191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4"/>
</worksheet>
</file>

<file path=xl/worksheets/sheet9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106</v>
      </c>
      <c r="AZ2" s="263" t="s">
        <v>278</v>
      </c>
      <c r="BA2" s="263" t="s">
        <v>1</v>
      </c>
      <c r="BB2" s="263" t="s">
        <v>279</v>
      </c>
      <c r="BC2" s="263" t="s">
        <v>865</v>
      </c>
      <c r="BD2" s="263" t="s">
        <v>85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  <c r="AZ3" s="263" t="s">
        <v>281</v>
      </c>
      <c r="BA3" s="263" t="s">
        <v>1</v>
      </c>
      <c r="BB3" s="263" t="s">
        <v>282</v>
      </c>
      <c r="BC3" s="263" t="s">
        <v>866</v>
      </c>
      <c r="BD3" s="263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  <c r="AZ4" s="263" t="s">
        <v>284</v>
      </c>
      <c r="BA4" s="263" t="s">
        <v>1</v>
      </c>
      <c r="BB4" s="263" t="s">
        <v>282</v>
      </c>
      <c r="BC4" s="263" t="s">
        <v>867</v>
      </c>
      <c r="BD4" s="263" t="s">
        <v>85</v>
      </c>
    </row>
    <row r="5" s="1" customFormat="1" ht="6.96" customHeight="1">
      <c r="B5" s="21"/>
      <c r="L5" s="21"/>
      <c r="AZ5" s="263" t="s">
        <v>712</v>
      </c>
      <c r="BA5" s="263" t="s">
        <v>1</v>
      </c>
      <c r="BB5" s="263" t="s">
        <v>282</v>
      </c>
      <c r="BC5" s="263" t="s">
        <v>868</v>
      </c>
      <c r="BD5" s="263" t="s">
        <v>85</v>
      </c>
    </row>
    <row r="6" s="1" customFormat="1" ht="12" customHeight="1">
      <c r="B6" s="21"/>
      <c r="D6" s="141" t="s">
        <v>16</v>
      </c>
      <c r="L6" s="21"/>
      <c r="AZ6" s="263" t="s">
        <v>288</v>
      </c>
      <c r="BA6" s="263" t="s">
        <v>1</v>
      </c>
      <c r="BB6" s="263" t="s">
        <v>282</v>
      </c>
      <c r="BC6" s="263" t="s">
        <v>869</v>
      </c>
      <c r="BD6" s="263" t="s">
        <v>85</v>
      </c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  <c r="AZ7" s="263" t="s">
        <v>297</v>
      </c>
      <c r="BA7" s="263" t="s">
        <v>1</v>
      </c>
      <c r="BB7" s="263" t="s">
        <v>282</v>
      </c>
      <c r="BC7" s="263" t="s">
        <v>869</v>
      </c>
      <c r="BD7" s="263" t="s">
        <v>85</v>
      </c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870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ROUND(J126,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ROUND((SUM(BE126:BE420)),  2)</f>
        <v>0</v>
      </c>
      <c r="G33" s="39"/>
      <c r="H33" s="39"/>
      <c r="I33" s="156">
        <v>0.20999999999999999</v>
      </c>
      <c r="J33" s="155">
        <f>ROUND(((SUM(BE126:BE420))*I33),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ROUND((SUM(BF126:BF420)),  2)</f>
        <v>0</v>
      </c>
      <c r="G34" s="39"/>
      <c r="H34" s="39"/>
      <c r="I34" s="156">
        <v>0.14999999999999999</v>
      </c>
      <c r="J34" s="155">
        <f>ROUND(((SUM(BF126:BF420))*I34),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ROUND((SUM(BG126:BG420)),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ROUND((SUM(BH126:BH420)),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ROUND((SUM(BI126:BI420)),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IO-100.2 - Cyklostezka - úsek s povoleným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J126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J127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J128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J229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823</v>
      </c>
      <c r="E100" s="189"/>
      <c r="F100" s="189"/>
      <c r="G100" s="189"/>
      <c r="H100" s="189"/>
      <c r="I100" s="189"/>
      <c r="J100" s="190">
        <f>J246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302</v>
      </c>
      <c r="E101" s="189"/>
      <c r="F101" s="189"/>
      <c r="G101" s="189"/>
      <c r="H101" s="189"/>
      <c r="I101" s="189"/>
      <c r="J101" s="190">
        <f>J267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871</v>
      </c>
      <c r="E102" s="189"/>
      <c r="F102" s="189"/>
      <c r="G102" s="189"/>
      <c r="H102" s="189"/>
      <c r="I102" s="189"/>
      <c r="J102" s="190">
        <f>J345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86"/>
      <c r="C103" s="187"/>
      <c r="D103" s="188" t="s">
        <v>303</v>
      </c>
      <c r="E103" s="189"/>
      <c r="F103" s="189"/>
      <c r="G103" s="189"/>
      <c r="H103" s="189"/>
      <c r="I103" s="189"/>
      <c r="J103" s="190">
        <f>J350</f>
        <v>0</v>
      </c>
      <c r="K103" s="187"/>
      <c r="L103" s="191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86"/>
      <c r="C104" s="187"/>
      <c r="D104" s="188" t="s">
        <v>304</v>
      </c>
      <c r="E104" s="189"/>
      <c r="F104" s="189"/>
      <c r="G104" s="189"/>
      <c r="H104" s="189"/>
      <c r="I104" s="189"/>
      <c r="J104" s="190">
        <f>J395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9" customFormat="1" ht="24.96" customHeight="1">
      <c r="A105" s="9"/>
      <c r="B105" s="180"/>
      <c r="C105" s="181"/>
      <c r="D105" s="182" t="s">
        <v>738</v>
      </c>
      <c r="E105" s="183"/>
      <c r="F105" s="183"/>
      <c r="G105" s="183"/>
      <c r="H105" s="183"/>
      <c r="I105" s="183"/>
      <c r="J105" s="184">
        <f>J402</f>
        <v>0</v>
      </c>
      <c r="K105" s="181"/>
      <c r="L105" s="185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10" customFormat="1" ht="19.92" customHeight="1">
      <c r="A106" s="10"/>
      <c r="B106" s="186"/>
      <c r="C106" s="187"/>
      <c r="D106" s="188" t="s">
        <v>872</v>
      </c>
      <c r="E106" s="189"/>
      <c r="F106" s="189"/>
      <c r="G106" s="189"/>
      <c r="H106" s="189"/>
      <c r="I106" s="189"/>
      <c r="J106" s="190">
        <f>J403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128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75" t="str">
        <f>E7</f>
        <v>Tovačov – Ivaň, výstavba cyklostezky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114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30" customHeight="1">
      <c r="A118" s="39"/>
      <c r="B118" s="40"/>
      <c r="C118" s="41"/>
      <c r="D118" s="41"/>
      <c r="E118" s="77" t="str">
        <f>E9</f>
        <v>IO-100.2 - Cyklostezka - úsek s povoleným provozem motorových vozidel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20</v>
      </c>
      <c r="D120" s="41"/>
      <c r="E120" s="41"/>
      <c r="F120" s="28" t="str">
        <f>F12</f>
        <v xml:space="preserve"> </v>
      </c>
      <c r="G120" s="41"/>
      <c r="H120" s="41"/>
      <c r="I120" s="33" t="s">
        <v>22</v>
      </c>
      <c r="J120" s="80" t="str">
        <f>IF(J12="","",J12)</f>
        <v>20. 3. 2023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24</v>
      </c>
      <c r="D122" s="41"/>
      <c r="E122" s="41"/>
      <c r="F122" s="28" t="str">
        <f>E15</f>
        <v>Město Tovačov</v>
      </c>
      <c r="G122" s="41"/>
      <c r="H122" s="41"/>
      <c r="I122" s="33" t="s">
        <v>30</v>
      </c>
      <c r="J122" s="37" t="str">
        <f>E21</f>
        <v>Ing. Lukáš Barteček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28</v>
      </c>
      <c r="D123" s="41"/>
      <c r="E123" s="41"/>
      <c r="F123" s="28" t="str">
        <f>IF(E18="","",E18)</f>
        <v>Vyplň údaj</v>
      </c>
      <c r="G123" s="41"/>
      <c r="H123" s="41"/>
      <c r="I123" s="33" t="s">
        <v>33</v>
      </c>
      <c r="J123" s="37" t="str">
        <f>E24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0.32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11" customFormat="1" ht="29.28" customHeight="1">
      <c r="A125" s="192"/>
      <c r="B125" s="193"/>
      <c r="C125" s="194" t="s">
        <v>129</v>
      </c>
      <c r="D125" s="195" t="s">
        <v>60</v>
      </c>
      <c r="E125" s="195" t="s">
        <v>56</v>
      </c>
      <c r="F125" s="195" t="s">
        <v>57</v>
      </c>
      <c r="G125" s="195" t="s">
        <v>130</v>
      </c>
      <c r="H125" s="195" t="s">
        <v>131</v>
      </c>
      <c r="I125" s="195" t="s">
        <v>132</v>
      </c>
      <c r="J125" s="195" t="s">
        <v>118</v>
      </c>
      <c r="K125" s="196" t="s">
        <v>133</v>
      </c>
      <c r="L125" s="197"/>
      <c r="M125" s="101" t="s">
        <v>1</v>
      </c>
      <c r="N125" s="102" t="s">
        <v>39</v>
      </c>
      <c r="O125" s="102" t="s">
        <v>134</v>
      </c>
      <c r="P125" s="102" t="s">
        <v>135</v>
      </c>
      <c r="Q125" s="102" t="s">
        <v>136</v>
      </c>
      <c r="R125" s="102" t="s">
        <v>137</v>
      </c>
      <c r="S125" s="102" t="s">
        <v>138</v>
      </c>
      <c r="T125" s="103" t="s">
        <v>139</v>
      </c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</row>
    <row r="126" s="2" customFormat="1" ht="22.8" customHeight="1">
      <c r="A126" s="39"/>
      <c r="B126" s="40"/>
      <c r="C126" s="108" t="s">
        <v>140</v>
      </c>
      <c r="D126" s="41"/>
      <c r="E126" s="41"/>
      <c r="F126" s="41"/>
      <c r="G126" s="41"/>
      <c r="H126" s="41"/>
      <c r="I126" s="41"/>
      <c r="J126" s="198">
        <f>BK126</f>
        <v>0</v>
      </c>
      <c r="K126" s="41"/>
      <c r="L126" s="45"/>
      <c r="M126" s="104"/>
      <c r="N126" s="199"/>
      <c r="O126" s="105"/>
      <c r="P126" s="200">
        <f>P127+P402</f>
        <v>0</v>
      </c>
      <c r="Q126" s="105"/>
      <c r="R126" s="200">
        <f>R127+R402</f>
        <v>143.81845543000003</v>
      </c>
      <c r="S126" s="105"/>
      <c r="T126" s="201">
        <f>T127+T402</f>
        <v>254.36215000000001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74</v>
      </c>
      <c r="AU126" s="18" t="s">
        <v>120</v>
      </c>
      <c r="BK126" s="202">
        <f>BK127+BK402</f>
        <v>0</v>
      </c>
    </row>
    <row r="127" s="12" customFormat="1" ht="25.92" customHeight="1">
      <c r="A127" s="12"/>
      <c r="B127" s="203"/>
      <c r="C127" s="204"/>
      <c r="D127" s="205" t="s">
        <v>74</v>
      </c>
      <c r="E127" s="206" t="s">
        <v>305</v>
      </c>
      <c r="F127" s="206" t="s">
        <v>306</v>
      </c>
      <c r="G127" s="204"/>
      <c r="H127" s="204"/>
      <c r="I127" s="207"/>
      <c r="J127" s="208">
        <f>BK127</f>
        <v>0</v>
      </c>
      <c r="K127" s="204"/>
      <c r="L127" s="209"/>
      <c r="M127" s="210"/>
      <c r="N127" s="211"/>
      <c r="O127" s="211"/>
      <c r="P127" s="212">
        <f>P128+P229+P246+P267+P345+P350+P395</f>
        <v>0</v>
      </c>
      <c r="Q127" s="211"/>
      <c r="R127" s="212">
        <f>R128+R229+R246+R267+R345+R350+R395</f>
        <v>143.51358663000002</v>
      </c>
      <c r="S127" s="211"/>
      <c r="T127" s="213">
        <f>T128+T229+T246+T267+T345+T350+T395</f>
        <v>254.36215000000001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4" t="s">
        <v>83</v>
      </c>
      <c r="AT127" s="215" t="s">
        <v>74</v>
      </c>
      <c r="AU127" s="215" t="s">
        <v>75</v>
      </c>
      <c r="AY127" s="214" t="s">
        <v>144</v>
      </c>
      <c r="BK127" s="216">
        <f>BK128+BK229+BK246+BK267+BK345+BK350+BK395</f>
        <v>0</v>
      </c>
    </row>
    <row r="128" s="12" customFormat="1" ht="22.8" customHeight="1">
      <c r="A128" s="12"/>
      <c r="B128" s="203"/>
      <c r="C128" s="204"/>
      <c r="D128" s="205" t="s">
        <v>74</v>
      </c>
      <c r="E128" s="217" t="s">
        <v>83</v>
      </c>
      <c r="F128" s="217" t="s">
        <v>307</v>
      </c>
      <c r="G128" s="204"/>
      <c r="H128" s="204"/>
      <c r="I128" s="207"/>
      <c r="J128" s="218">
        <f>BK128</f>
        <v>0</v>
      </c>
      <c r="K128" s="204"/>
      <c r="L128" s="209"/>
      <c r="M128" s="210"/>
      <c r="N128" s="211"/>
      <c r="O128" s="211"/>
      <c r="P128" s="212">
        <f>SUM(P129:P228)</f>
        <v>0</v>
      </c>
      <c r="Q128" s="211"/>
      <c r="R128" s="212">
        <f>SUM(R129:R228)</f>
        <v>58.231943999999999</v>
      </c>
      <c r="S128" s="211"/>
      <c r="T128" s="213">
        <f>SUM(T129:T228)</f>
        <v>245.52000000000001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4" t="s">
        <v>83</v>
      </c>
      <c r="AT128" s="215" t="s">
        <v>74</v>
      </c>
      <c r="AU128" s="215" t="s">
        <v>83</v>
      </c>
      <c r="AY128" s="214" t="s">
        <v>144</v>
      </c>
      <c r="BK128" s="216">
        <f>SUM(BK129:BK228)</f>
        <v>0</v>
      </c>
    </row>
    <row r="129" s="2" customFormat="1" ht="24.15" customHeight="1">
      <c r="A129" s="39"/>
      <c r="B129" s="40"/>
      <c r="C129" s="219" t="s">
        <v>83</v>
      </c>
      <c r="D129" s="219" t="s">
        <v>147</v>
      </c>
      <c r="E129" s="220" t="s">
        <v>308</v>
      </c>
      <c r="F129" s="221" t="s">
        <v>309</v>
      </c>
      <c r="G129" s="222" t="s">
        <v>279</v>
      </c>
      <c r="H129" s="223">
        <v>558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0.44</v>
      </c>
      <c r="T129" s="229">
        <f>S129*H129</f>
        <v>245.52000000000001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873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311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312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281</v>
      </c>
      <c r="F132" s="252" t="s">
        <v>874</v>
      </c>
      <c r="G132" s="250"/>
      <c r="H132" s="253">
        <v>558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2" customFormat="1" ht="24.15" customHeight="1">
      <c r="A133" s="39"/>
      <c r="B133" s="40"/>
      <c r="C133" s="219" t="s">
        <v>85</v>
      </c>
      <c r="D133" s="219" t="s">
        <v>147</v>
      </c>
      <c r="E133" s="220" t="s">
        <v>314</v>
      </c>
      <c r="F133" s="221" t="s">
        <v>315</v>
      </c>
      <c r="G133" s="222" t="s">
        <v>282</v>
      </c>
      <c r="H133" s="223">
        <v>24.719999999999999</v>
      </c>
      <c r="I133" s="224"/>
      <c r="J133" s="225">
        <f>ROUND(I133*H133,2)</f>
        <v>0</v>
      </c>
      <c r="K133" s="221" t="s">
        <v>151</v>
      </c>
      <c r="L133" s="45"/>
      <c r="M133" s="226" t="s">
        <v>1</v>
      </c>
      <c r="N133" s="227" t="s">
        <v>40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173</v>
      </c>
      <c r="AT133" s="230" t="s">
        <v>147</v>
      </c>
      <c r="AU133" s="230" t="s">
        <v>85</v>
      </c>
      <c r="AY133" s="18" t="s">
        <v>144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83</v>
      </c>
      <c r="BK133" s="231">
        <f>ROUND(I133*H133,2)</f>
        <v>0</v>
      </c>
      <c r="BL133" s="18" t="s">
        <v>173</v>
      </c>
      <c r="BM133" s="230" t="s">
        <v>875</v>
      </c>
    </row>
    <row r="134" s="2" customFormat="1">
      <c r="A134" s="39"/>
      <c r="B134" s="40"/>
      <c r="C134" s="41"/>
      <c r="D134" s="232" t="s">
        <v>154</v>
      </c>
      <c r="E134" s="41"/>
      <c r="F134" s="233" t="s">
        <v>317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154</v>
      </c>
      <c r="AU134" s="18" t="s">
        <v>85</v>
      </c>
    </row>
    <row r="135" s="2" customFormat="1">
      <c r="A135" s="39"/>
      <c r="B135" s="40"/>
      <c r="C135" s="41"/>
      <c r="D135" s="237" t="s">
        <v>155</v>
      </c>
      <c r="E135" s="41"/>
      <c r="F135" s="238" t="s">
        <v>318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155</v>
      </c>
      <c r="AU135" s="18" t="s">
        <v>85</v>
      </c>
    </row>
    <row r="136" s="14" customFormat="1">
      <c r="A136" s="14"/>
      <c r="B136" s="249"/>
      <c r="C136" s="250"/>
      <c r="D136" s="232" t="s">
        <v>157</v>
      </c>
      <c r="E136" s="251" t="s">
        <v>1</v>
      </c>
      <c r="F136" s="252" t="s">
        <v>319</v>
      </c>
      <c r="G136" s="250"/>
      <c r="H136" s="253">
        <v>24.719999999999999</v>
      </c>
      <c r="I136" s="254"/>
      <c r="J136" s="250"/>
      <c r="K136" s="250"/>
      <c r="L136" s="255"/>
      <c r="M136" s="256"/>
      <c r="N136" s="257"/>
      <c r="O136" s="257"/>
      <c r="P136" s="257"/>
      <c r="Q136" s="257"/>
      <c r="R136" s="257"/>
      <c r="S136" s="257"/>
      <c r="T136" s="258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9" t="s">
        <v>157</v>
      </c>
      <c r="AU136" s="259" t="s">
        <v>85</v>
      </c>
      <c r="AV136" s="14" t="s">
        <v>85</v>
      </c>
      <c r="AW136" s="14" t="s">
        <v>32</v>
      </c>
      <c r="AX136" s="14" t="s">
        <v>75</v>
      </c>
      <c r="AY136" s="259" t="s">
        <v>144</v>
      </c>
    </row>
    <row r="137" s="15" customFormat="1">
      <c r="A137" s="15"/>
      <c r="B137" s="264"/>
      <c r="C137" s="265"/>
      <c r="D137" s="232" t="s">
        <v>157</v>
      </c>
      <c r="E137" s="266" t="s">
        <v>320</v>
      </c>
      <c r="F137" s="267" t="s">
        <v>321</v>
      </c>
      <c r="G137" s="265"/>
      <c r="H137" s="268">
        <v>24.719999999999999</v>
      </c>
      <c r="I137" s="269"/>
      <c r="J137" s="265"/>
      <c r="K137" s="265"/>
      <c r="L137" s="270"/>
      <c r="M137" s="271"/>
      <c r="N137" s="272"/>
      <c r="O137" s="272"/>
      <c r="P137" s="272"/>
      <c r="Q137" s="272"/>
      <c r="R137" s="272"/>
      <c r="S137" s="272"/>
      <c r="T137" s="273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T137" s="274" t="s">
        <v>157</v>
      </c>
      <c r="AU137" s="274" t="s">
        <v>85</v>
      </c>
      <c r="AV137" s="15" t="s">
        <v>173</v>
      </c>
      <c r="AW137" s="15" t="s">
        <v>32</v>
      </c>
      <c r="AX137" s="15" t="s">
        <v>83</v>
      </c>
      <c r="AY137" s="274" t="s">
        <v>144</v>
      </c>
    </row>
    <row r="138" s="2" customFormat="1" ht="37.8" customHeight="1">
      <c r="A138" s="39"/>
      <c r="B138" s="40"/>
      <c r="C138" s="219" t="s">
        <v>166</v>
      </c>
      <c r="D138" s="219" t="s">
        <v>147</v>
      </c>
      <c r="E138" s="220" t="s">
        <v>322</v>
      </c>
      <c r="F138" s="221" t="s">
        <v>323</v>
      </c>
      <c r="G138" s="222" t="s">
        <v>282</v>
      </c>
      <c r="H138" s="223">
        <v>380.63099999999997</v>
      </c>
      <c r="I138" s="224"/>
      <c r="J138" s="225">
        <f>ROUND(I138*H138,2)</f>
        <v>0</v>
      </c>
      <c r="K138" s="221" t="s">
        <v>151</v>
      </c>
      <c r="L138" s="45"/>
      <c r="M138" s="226" t="s">
        <v>1</v>
      </c>
      <c r="N138" s="227" t="s">
        <v>40</v>
      </c>
      <c r="O138" s="92"/>
      <c r="P138" s="228">
        <f>O138*H138</f>
        <v>0</v>
      </c>
      <c r="Q138" s="228">
        <v>0</v>
      </c>
      <c r="R138" s="228">
        <f>Q138*H138</f>
        <v>0</v>
      </c>
      <c r="S138" s="228">
        <v>0</v>
      </c>
      <c r="T138" s="229">
        <f>S138*H138</f>
        <v>0</v>
      </c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R138" s="230" t="s">
        <v>173</v>
      </c>
      <c r="AT138" s="230" t="s">
        <v>147</v>
      </c>
      <c r="AU138" s="230" t="s">
        <v>85</v>
      </c>
      <c r="AY138" s="18" t="s">
        <v>144</v>
      </c>
      <c r="BE138" s="231">
        <f>IF(N138="základní",J138,0)</f>
        <v>0</v>
      </c>
      <c r="BF138" s="231">
        <f>IF(N138="snížená",J138,0)</f>
        <v>0</v>
      </c>
      <c r="BG138" s="231">
        <f>IF(N138="zákl. přenesená",J138,0)</f>
        <v>0</v>
      </c>
      <c r="BH138" s="231">
        <f>IF(N138="sníž. přenesená",J138,0)</f>
        <v>0</v>
      </c>
      <c r="BI138" s="231">
        <f>IF(N138="nulová",J138,0)</f>
        <v>0</v>
      </c>
      <c r="BJ138" s="18" t="s">
        <v>83</v>
      </c>
      <c r="BK138" s="231">
        <f>ROUND(I138*H138,2)</f>
        <v>0</v>
      </c>
      <c r="BL138" s="18" t="s">
        <v>173</v>
      </c>
      <c r="BM138" s="230" t="s">
        <v>876</v>
      </c>
    </row>
    <row r="139" s="2" customFormat="1">
      <c r="A139" s="39"/>
      <c r="B139" s="40"/>
      <c r="C139" s="41"/>
      <c r="D139" s="232" t="s">
        <v>154</v>
      </c>
      <c r="E139" s="41"/>
      <c r="F139" s="233" t="s">
        <v>325</v>
      </c>
      <c r="G139" s="41"/>
      <c r="H139" s="41"/>
      <c r="I139" s="234"/>
      <c r="J139" s="41"/>
      <c r="K139" s="41"/>
      <c r="L139" s="45"/>
      <c r="M139" s="235"/>
      <c r="N139" s="236"/>
      <c r="O139" s="92"/>
      <c r="P139" s="92"/>
      <c r="Q139" s="92"/>
      <c r="R139" s="92"/>
      <c r="S139" s="92"/>
      <c r="T139" s="93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T139" s="18" t="s">
        <v>154</v>
      </c>
      <c r="AU139" s="18" t="s">
        <v>85</v>
      </c>
    </row>
    <row r="140" s="2" customFormat="1">
      <c r="A140" s="39"/>
      <c r="B140" s="40"/>
      <c r="C140" s="41"/>
      <c r="D140" s="237" t="s">
        <v>155</v>
      </c>
      <c r="E140" s="41"/>
      <c r="F140" s="238" t="s">
        <v>326</v>
      </c>
      <c r="G140" s="41"/>
      <c r="H140" s="41"/>
      <c r="I140" s="234"/>
      <c r="J140" s="41"/>
      <c r="K140" s="41"/>
      <c r="L140" s="45"/>
      <c r="M140" s="235"/>
      <c r="N140" s="236"/>
      <c r="O140" s="92"/>
      <c r="P140" s="92"/>
      <c r="Q140" s="92"/>
      <c r="R140" s="92"/>
      <c r="S140" s="92"/>
      <c r="T140" s="93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155</v>
      </c>
      <c r="AU140" s="18" t="s">
        <v>85</v>
      </c>
    </row>
    <row r="141" s="14" customFormat="1">
      <c r="A141" s="14"/>
      <c r="B141" s="249"/>
      <c r="C141" s="250"/>
      <c r="D141" s="232" t="s">
        <v>157</v>
      </c>
      <c r="E141" s="251" t="s">
        <v>1</v>
      </c>
      <c r="F141" s="252" t="s">
        <v>877</v>
      </c>
      <c r="G141" s="250"/>
      <c r="H141" s="253">
        <v>186</v>
      </c>
      <c r="I141" s="254"/>
      <c r="J141" s="250"/>
      <c r="K141" s="250"/>
      <c r="L141" s="255"/>
      <c r="M141" s="256"/>
      <c r="N141" s="257"/>
      <c r="O141" s="257"/>
      <c r="P141" s="257"/>
      <c r="Q141" s="257"/>
      <c r="R141" s="257"/>
      <c r="S141" s="257"/>
      <c r="T141" s="258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59" t="s">
        <v>157</v>
      </c>
      <c r="AU141" s="259" t="s">
        <v>85</v>
      </c>
      <c r="AV141" s="14" t="s">
        <v>85</v>
      </c>
      <c r="AW141" s="14" t="s">
        <v>32</v>
      </c>
      <c r="AX141" s="14" t="s">
        <v>75</v>
      </c>
      <c r="AY141" s="259" t="s">
        <v>144</v>
      </c>
    </row>
    <row r="142" s="16" customFormat="1">
      <c r="A142" s="16"/>
      <c r="B142" s="275"/>
      <c r="C142" s="276"/>
      <c r="D142" s="232" t="s">
        <v>157</v>
      </c>
      <c r="E142" s="277" t="s">
        <v>284</v>
      </c>
      <c r="F142" s="278" t="s">
        <v>328</v>
      </c>
      <c r="G142" s="276"/>
      <c r="H142" s="279">
        <v>186</v>
      </c>
      <c r="I142" s="280"/>
      <c r="J142" s="276"/>
      <c r="K142" s="276"/>
      <c r="L142" s="281"/>
      <c r="M142" s="282"/>
      <c r="N142" s="283"/>
      <c r="O142" s="283"/>
      <c r="P142" s="283"/>
      <c r="Q142" s="283"/>
      <c r="R142" s="283"/>
      <c r="S142" s="283"/>
      <c r="T142" s="284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T142" s="285" t="s">
        <v>157</v>
      </c>
      <c r="AU142" s="285" t="s">
        <v>85</v>
      </c>
      <c r="AV142" s="16" t="s">
        <v>166</v>
      </c>
      <c r="AW142" s="16" t="s">
        <v>32</v>
      </c>
      <c r="AX142" s="16" t="s">
        <v>75</v>
      </c>
      <c r="AY142" s="285" t="s">
        <v>144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878</v>
      </c>
      <c r="G143" s="250"/>
      <c r="H143" s="253">
        <v>3.0750000000000002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75</v>
      </c>
      <c r="AY143" s="259" t="s">
        <v>144</v>
      </c>
    </row>
    <row r="144" s="14" customFormat="1">
      <c r="A144" s="14"/>
      <c r="B144" s="249"/>
      <c r="C144" s="250"/>
      <c r="D144" s="232" t="s">
        <v>157</v>
      </c>
      <c r="E144" s="251" t="s">
        <v>1</v>
      </c>
      <c r="F144" s="252" t="s">
        <v>879</v>
      </c>
      <c r="G144" s="250"/>
      <c r="H144" s="253">
        <v>69.849000000000004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32</v>
      </c>
      <c r="AX144" s="14" t="s">
        <v>75</v>
      </c>
      <c r="AY144" s="259" t="s">
        <v>144</v>
      </c>
    </row>
    <row r="145" s="14" customFormat="1">
      <c r="A145" s="14"/>
      <c r="B145" s="249"/>
      <c r="C145" s="250"/>
      <c r="D145" s="232" t="s">
        <v>157</v>
      </c>
      <c r="E145" s="251" t="s">
        <v>1</v>
      </c>
      <c r="F145" s="252" t="s">
        <v>880</v>
      </c>
      <c r="G145" s="250"/>
      <c r="H145" s="253">
        <v>4.3150000000000004</v>
      </c>
      <c r="I145" s="254"/>
      <c r="J145" s="250"/>
      <c r="K145" s="250"/>
      <c r="L145" s="255"/>
      <c r="M145" s="256"/>
      <c r="N145" s="257"/>
      <c r="O145" s="257"/>
      <c r="P145" s="257"/>
      <c r="Q145" s="257"/>
      <c r="R145" s="257"/>
      <c r="S145" s="257"/>
      <c r="T145" s="258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59" t="s">
        <v>157</v>
      </c>
      <c r="AU145" s="259" t="s">
        <v>85</v>
      </c>
      <c r="AV145" s="14" t="s">
        <v>85</v>
      </c>
      <c r="AW145" s="14" t="s">
        <v>32</v>
      </c>
      <c r="AX145" s="14" t="s">
        <v>75</v>
      </c>
      <c r="AY145" s="259" t="s">
        <v>144</v>
      </c>
    </row>
    <row r="146" s="14" customFormat="1">
      <c r="A146" s="14"/>
      <c r="B146" s="249"/>
      <c r="C146" s="250"/>
      <c r="D146" s="232" t="s">
        <v>157</v>
      </c>
      <c r="E146" s="251" t="s">
        <v>1</v>
      </c>
      <c r="F146" s="252" t="s">
        <v>881</v>
      </c>
      <c r="G146" s="250"/>
      <c r="H146" s="253">
        <v>4.9059999999999997</v>
      </c>
      <c r="I146" s="254"/>
      <c r="J146" s="250"/>
      <c r="K146" s="250"/>
      <c r="L146" s="255"/>
      <c r="M146" s="256"/>
      <c r="N146" s="257"/>
      <c r="O146" s="257"/>
      <c r="P146" s="257"/>
      <c r="Q146" s="257"/>
      <c r="R146" s="257"/>
      <c r="S146" s="257"/>
      <c r="T146" s="258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9" t="s">
        <v>157</v>
      </c>
      <c r="AU146" s="259" t="s">
        <v>85</v>
      </c>
      <c r="AV146" s="14" t="s">
        <v>85</v>
      </c>
      <c r="AW146" s="14" t="s">
        <v>32</v>
      </c>
      <c r="AX146" s="14" t="s">
        <v>75</v>
      </c>
      <c r="AY146" s="259" t="s">
        <v>144</v>
      </c>
    </row>
    <row r="147" s="14" customFormat="1">
      <c r="A147" s="14"/>
      <c r="B147" s="249"/>
      <c r="C147" s="250"/>
      <c r="D147" s="232" t="s">
        <v>157</v>
      </c>
      <c r="E147" s="251" t="s">
        <v>1</v>
      </c>
      <c r="F147" s="252" t="s">
        <v>882</v>
      </c>
      <c r="G147" s="250"/>
      <c r="H147" s="253">
        <v>77.864000000000004</v>
      </c>
      <c r="I147" s="254"/>
      <c r="J147" s="250"/>
      <c r="K147" s="250"/>
      <c r="L147" s="255"/>
      <c r="M147" s="256"/>
      <c r="N147" s="257"/>
      <c r="O147" s="257"/>
      <c r="P147" s="257"/>
      <c r="Q147" s="257"/>
      <c r="R147" s="257"/>
      <c r="S147" s="257"/>
      <c r="T147" s="258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9" t="s">
        <v>157</v>
      </c>
      <c r="AU147" s="259" t="s">
        <v>85</v>
      </c>
      <c r="AV147" s="14" t="s">
        <v>85</v>
      </c>
      <c r="AW147" s="14" t="s">
        <v>32</v>
      </c>
      <c r="AX147" s="14" t="s">
        <v>75</v>
      </c>
      <c r="AY147" s="259" t="s">
        <v>144</v>
      </c>
    </row>
    <row r="148" s="14" customFormat="1">
      <c r="A148" s="14"/>
      <c r="B148" s="249"/>
      <c r="C148" s="250"/>
      <c r="D148" s="232" t="s">
        <v>157</v>
      </c>
      <c r="E148" s="251" t="s">
        <v>1</v>
      </c>
      <c r="F148" s="252" t="s">
        <v>883</v>
      </c>
      <c r="G148" s="250"/>
      <c r="H148" s="253">
        <v>4.3819999999999997</v>
      </c>
      <c r="I148" s="254"/>
      <c r="J148" s="250"/>
      <c r="K148" s="250"/>
      <c r="L148" s="255"/>
      <c r="M148" s="256"/>
      <c r="N148" s="257"/>
      <c r="O148" s="257"/>
      <c r="P148" s="257"/>
      <c r="Q148" s="257"/>
      <c r="R148" s="257"/>
      <c r="S148" s="257"/>
      <c r="T148" s="258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59" t="s">
        <v>157</v>
      </c>
      <c r="AU148" s="259" t="s">
        <v>85</v>
      </c>
      <c r="AV148" s="14" t="s">
        <v>85</v>
      </c>
      <c r="AW148" s="14" t="s">
        <v>32</v>
      </c>
      <c r="AX148" s="14" t="s">
        <v>75</v>
      </c>
      <c r="AY148" s="259" t="s">
        <v>144</v>
      </c>
    </row>
    <row r="149" s="14" customFormat="1">
      <c r="A149" s="14"/>
      <c r="B149" s="249"/>
      <c r="C149" s="250"/>
      <c r="D149" s="232" t="s">
        <v>157</v>
      </c>
      <c r="E149" s="251" t="s">
        <v>1</v>
      </c>
      <c r="F149" s="252" t="s">
        <v>884</v>
      </c>
      <c r="G149" s="250"/>
      <c r="H149" s="253">
        <v>30.239999999999998</v>
      </c>
      <c r="I149" s="254"/>
      <c r="J149" s="250"/>
      <c r="K149" s="250"/>
      <c r="L149" s="255"/>
      <c r="M149" s="256"/>
      <c r="N149" s="257"/>
      <c r="O149" s="257"/>
      <c r="P149" s="257"/>
      <c r="Q149" s="257"/>
      <c r="R149" s="257"/>
      <c r="S149" s="257"/>
      <c r="T149" s="258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59" t="s">
        <v>157</v>
      </c>
      <c r="AU149" s="259" t="s">
        <v>85</v>
      </c>
      <c r="AV149" s="14" t="s">
        <v>85</v>
      </c>
      <c r="AW149" s="14" t="s">
        <v>32</v>
      </c>
      <c r="AX149" s="14" t="s">
        <v>75</v>
      </c>
      <c r="AY149" s="259" t="s">
        <v>144</v>
      </c>
    </row>
    <row r="150" s="16" customFormat="1">
      <c r="A150" s="16"/>
      <c r="B150" s="275"/>
      <c r="C150" s="276"/>
      <c r="D150" s="232" t="s">
        <v>157</v>
      </c>
      <c r="E150" s="277" t="s">
        <v>712</v>
      </c>
      <c r="F150" s="278" t="s">
        <v>328</v>
      </c>
      <c r="G150" s="276"/>
      <c r="H150" s="279">
        <v>194.631</v>
      </c>
      <c r="I150" s="280"/>
      <c r="J150" s="276"/>
      <c r="K150" s="276"/>
      <c r="L150" s="281"/>
      <c r="M150" s="282"/>
      <c r="N150" s="283"/>
      <c r="O150" s="283"/>
      <c r="P150" s="283"/>
      <c r="Q150" s="283"/>
      <c r="R150" s="283"/>
      <c r="S150" s="283"/>
      <c r="T150" s="284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T150" s="285" t="s">
        <v>157</v>
      </c>
      <c r="AU150" s="285" t="s">
        <v>85</v>
      </c>
      <c r="AV150" s="16" t="s">
        <v>166</v>
      </c>
      <c r="AW150" s="16" t="s">
        <v>32</v>
      </c>
      <c r="AX150" s="16" t="s">
        <v>75</v>
      </c>
      <c r="AY150" s="285" t="s">
        <v>144</v>
      </c>
    </row>
    <row r="151" s="15" customFormat="1">
      <c r="A151" s="15"/>
      <c r="B151" s="264"/>
      <c r="C151" s="265"/>
      <c r="D151" s="232" t="s">
        <v>157</v>
      </c>
      <c r="E151" s="266" t="s">
        <v>1</v>
      </c>
      <c r="F151" s="267" t="s">
        <v>321</v>
      </c>
      <c r="G151" s="265"/>
      <c r="H151" s="268">
        <v>380.63099999999997</v>
      </c>
      <c r="I151" s="269"/>
      <c r="J151" s="265"/>
      <c r="K151" s="265"/>
      <c r="L151" s="270"/>
      <c r="M151" s="271"/>
      <c r="N151" s="272"/>
      <c r="O151" s="272"/>
      <c r="P151" s="272"/>
      <c r="Q151" s="272"/>
      <c r="R151" s="272"/>
      <c r="S151" s="272"/>
      <c r="T151" s="273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T151" s="274" t="s">
        <v>157</v>
      </c>
      <c r="AU151" s="274" t="s">
        <v>85</v>
      </c>
      <c r="AV151" s="15" t="s">
        <v>173</v>
      </c>
      <c r="AW151" s="15" t="s">
        <v>32</v>
      </c>
      <c r="AX151" s="15" t="s">
        <v>83</v>
      </c>
      <c r="AY151" s="274" t="s">
        <v>144</v>
      </c>
    </row>
    <row r="152" s="2" customFormat="1" ht="33" customHeight="1">
      <c r="A152" s="39"/>
      <c r="B152" s="40"/>
      <c r="C152" s="219" t="s">
        <v>173</v>
      </c>
      <c r="D152" s="219" t="s">
        <v>147</v>
      </c>
      <c r="E152" s="220" t="s">
        <v>329</v>
      </c>
      <c r="F152" s="221" t="s">
        <v>330</v>
      </c>
      <c r="G152" s="222" t="s">
        <v>282</v>
      </c>
      <c r="H152" s="223">
        <v>34.250999999999998</v>
      </c>
      <c r="I152" s="224"/>
      <c r="J152" s="225">
        <f>ROUND(I152*H152,2)</f>
        <v>0</v>
      </c>
      <c r="K152" s="221" t="s">
        <v>151</v>
      </c>
      <c r="L152" s="45"/>
      <c r="M152" s="226" t="s">
        <v>1</v>
      </c>
      <c r="N152" s="227" t="s">
        <v>40</v>
      </c>
      <c r="O152" s="92"/>
      <c r="P152" s="228">
        <f>O152*H152</f>
        <v>0</v>
      </c>
      <c r="Q152" s="228">
        <v>0</v>
      </c>
      <c r="R152" s="228">
        <f>Q152*H152</f>
        <v>0</v>
      </c>
      <c r="S152" s="228">
        <v>0</v>
      </c>
      <c r="T152" s="22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0" t="s">
        <v>173</v>
      </c>
      <c r="AT152" s="230" t="s">
        <v>147</v>
      </c>
      <c r="AU152" s="230" t="s">
        <v>85</v>
      </c>
      <c r="AY152" s="18" t="s">
        <v>144</v>
      </c>
      <c r="BE152" s="231">
        <f>IF(N152="základní",J152,0)</f>
        <v>0</v>
      </c>
      <c r="BF152" s="231">
        <f>IF(N152="snížená",J152,0)</f>
        <v>0</v>
      </c>
      <c r="BG152" s="231">
        <f>IF(N152="zákl. přenesená",J152,0)</f>
        <v>0</v>
      </c>
      <c r="BH152" s="231">
        <f>IF(N152="sníž. přenesená",J152,0)</f>
        <v>0</v>
      </c>
      <c r="BI152" s="231">
        <f>IF(N152="nulová",J152,0)</f>
        <v>0</v>
      </c>
      <c r="BJ152" s="18" t="s">
        <v>83</v>
      </c>
      <c r="BK152" s="231">
        <f>ROUND(I152*H152,2)</f>
        <v>0</v>
      </c>
      <c r="BL152" s="18" t="s">
        <v>173</v>
      </c>
      <c r="BM152" s="230" t="s">
        <v>885</v>
      </c>
    </row>
    <row r="153" s="2" customFormat="1">
      <c r="A153" s="39"/>
      <c r="B153" s="40"/>
      <c r="C153" s="41"/>
      <c r="D153" s="232" t="s">
        <v>154</v>
      </c>
      <c r="E153" s="41"/>
      <c r="F153" s="233" t="s">
        <v>332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154</v>
      </c>
      <c r="AU153" s="18" t="s">
        <v>85</v>
      </c>
    </row>
    <row r="154" s="2" customFormat="1">
      <c r="A154" s="39"/>
      <c r="B154" s="40"/>
      <c r="C154" s="41"/>
      <c r="D154" s="237" t="s">
        <v>155</v>
      </c>
      <c r="E154" s="41"/>
      <c r="F154" s="238" t="s">
        <v>333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155</v>
      </c>
      <c r="AU154" s="18" t="s">
        <v>85</v>
      </c>
    </row>
    <row r="155" s="14" customFormat="1">
      <c r="A155" s="14"/>
      <c r="B155" s="249"/>
      <c r="C155" s="250"/>
      <c r="D155" s="232" t="s">
        <v>157</v>
      </c>
      <c r="E155" s="251" t="s">
        <v>1</v>
      </c>
      <c r="F155" s="252" t="s">
        <v>886</v>
      </c>
      <c r="G155" s="250"/>
      <c r="H155" s="253">
        <v>16.077999999999999</v>
      </c>
      <c r="I155" s="254"/>
      <c r="J155" s="250"/>
      <c r="K155" s="250"/>
      <c r="L155" s="255"/>
      <c r="M155" s="256"/>
      <c r="N155" s="257"/>
      <c r="O155" s="257"/>
      <c r="P155" s="257"/>
      <c r="Q155" s="257"/>
      <c r="R155" s="257"/>
      <c r="S155" s="257"/>
      <c r="T155" s="258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9" t="s">
        <v>157</v>
      </c>
      <c r="AU155" s="259" t="s">
        <v>85</v>
      </c>
      <c r="AV155" s="14" t="s">
        <v>85</v>
      </c>
      <c r="AW155" s="14" t="s">
        <v>32</v>
      </c>
      <c r="AX155" s="14" t="s">
        <v>75</v>
      </c>
      <c r="AY155" s="259" t="s">
        <v>144</v>
      </c>
    </row>
    <row r="156" s="14" customFormat="1">
      <c r="A156" s="14"/>
      <c r="B156" s="249"/>
      <c r="C156" s="250"/>
      <c r="D156" s="232" t="s">
        <v>157</v>
      </c>
      <c r="E156" s="251" t="s">
        <v>1</v>
      </c>
      <c r="F156" s="252" t="s">
        <v>887</v>
      </c>
      <c r="G156" s="250"/>
      <c r="H156" s="253">
        <v>18.172999999999998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157</v>
      </c>
      <c r="AU156" s="259" t="s">
        <v>85</v>
      </c>
      <c r="AV156" s="14" t="s">
        <v>85</v>
      </c>
      <c r="AW156" s="14" t="s">
        <v>32</v>
      </c>
      <c r="AX156" s="14" t="s">
        <v>75</v>
      </c>
      <c r="AY156" s="259" t="s">
        <v>144</v>
      </c>
    </row>
    <row r="157" s="15" customFormat="1">
      <c r="A157" s="15"/>
      <c r="B157" s="264"/>
      <c r="C157" s="265"/>
      <c r="D157" s="232" t="s">
        <v>157</v>
      </c>
      <c r="E157" s="266" t="s">
        <v>288</v>
      </c>
      <c r="F157" s="267" t="s">
        <v>321</v>
      </c>
      <c r="G157" s="265"/>
      <c r="H157" s="268">
        <v>34.250999999999998</v>
      </c>
      <c r="I157" s="269"/>
      <c r="J157" s="265"/>
      <c r="K157" s="265"/>
      <c r="L157" s="270"/>
      <c r="M157" s="271"/>
      <c r="N157" s="272"/>
      <c r="O157" s="272"/>
      <c r="P157" s="272"/>
      <c r="Q157" s="272"/>
      <c r="R157" s="272"/>
      <c r="S157" s="272"/>
      <c r="T157" s="273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T157" s="274" t="s">
        <v>157</v>
      </c>
      <c r="AU157" s="274" t="s">
        <v>85</v>
      </c>
      <c r="AV157" s="15" t="s">
        <v>173</v>
      </c>
      <c r="AW157" s="15" t="s">
        <v>32</v>
      </c>
      <c r="AX157" s="15" t="s">
        <v>83</v>
      </c>
      <c r="AY157" s="274" t="s">
        <v>144</v>
      </c>
    </row>
    <row r="158" s="2" customFormat="1" ht="37.8" customHeight="1">
      <c r="A158" s="39"/>
      <c r="B158" s="40"/>
      <c r="C158" s="219" t="s">
        <v>143</v>
      </c>
      <c r="D158" s="219" t="s">
        <v>147</v>
      </c>
      <c r="E158" s="220" t="s">
        <v>358</v>
      </c>
      <c r="F158" s="221" t="s">
        <v>359</v>
      </c>
      <c r="G158" s="222" t="s">
        <v>282</v>
      </c>
      <c r="H158" s="223">
        <v>24.719999999999999</v>
      </c>
      <c r="I158" s="224"/>
      <c r="J158" s="225">
        <f>ROUND(I158*H158,2)</f>
        <v>0</v>
      </c>
      <c r="K158" s="221" t="s">
        <v>151</v>
      </c>
      <c r="L158" s="45"/>
      <c r="M158" s="226" t="s">
        <v>1</v>
      </c>
      <c r="N158" s="227" t="s">
        <v>40</v>
      </c>
      <c r="O158" s="92"/>
      <c r="P158" s="228">
        <f>O158*H158</f>
        <v>0</v>
      </c>
      <c r="Q158" s="228">
        <v>0</v>
      </c>
      <c r="R158" s="228">
        <f>Q158*H158</f>
        <v>0</v>
      </c>
      <c r="S158" s="228">
        <v>0</v>
      </c>
      <c r="T158" s="229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30" t="s">
        <v>173</v>
      </c>
      <c r="AT158" s="230" t="s">
        <v>147</v>
      </c>
      <c r="AU158" s="230" t="s">
        <v>85</v>
      </c>
      <c r="AY158" s="18" t="s">
        <v>144</v>
      </c>
      <c r="BE158" s="231">
        <f>IF(N158="základní",J158,0)</f>
        <v>0</v>
      </c>
      <c r="BF158" s="231">
        <f>IF(N158="snížená",J158,0)</f>
        <v>0</v>
      </c>
      <c r="BG158" s="231">
        <f>IF(N158="zákl. přenesená",J158,0)</f>
        <v>0</v>
      </c>
      <c r="BH158" s="231">
        <f>IF(N158="sníž. přenesená",J158,0)</f>
        <v>0</v>
      </c>
      <c r="BI158" s="231">
        <f>IF(N158="nulová",J158,0)</f>
        <v>0</v>
      </c>
      <c r="BJ158" s="18" t="s">
        <v>83</v>
      </c>
      <c r="BK158" s="231">
        <f>ROUND(I158*H158,2)</f>
        <v>0</v>
      </c>
      <c r="BL158" s="18" t="s">
        <v>173</v>
      </c>
      <c r="BM158" s="230" t="s">
        <v>888</v>
      </c>
    </row>
    <row r="159" s="2" customFormat="1">
      <c r="A159" s="39"/>
      <c r="B159" s="40"/>
      <c r="C159" s="41"/>
      <c r="D159" s="232" t="s">
        <v>154</v>
      </c>
      <c r="E159" s="41"/>
      <c r="F159" s="233" t="s">
        <v>361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154</v>
      </c>
      <c r="AU159" s="18" t="s">
        <v>85</v>
      </c>
    </row>
    <row r="160" s="2" customFormat="1">
      <c r="A160" s="39"/>
      <c r="B160" s="40"/>
      <c r="C160" s="41"/>
      <c r="D160" s="237" t="s">
        <v>155</v>
      </c>
      <c r="E160" s="41"/>
      <c r="F160" s="238" t="s">
        <v>362</v>
      </c>
      <c r="G160" s="41"/>
      <c r="H160" s="41"/>
      <c r="I160" s="234"/>
      <c r="J160" s="41"/>
      <c r="K160" s="41"/>
      <c r="L160" s="45"/>
      <c r="M160" s="235"/>
      <c r="N160" s="236"/>
      <c r="O160" s="92"/>
      <c r="P160" s="92"/>
      <c r="Q160" s="92"/>
      <c r="R160" s="92"/>
      <c r="S160" s="92"/>
      <c r="T160" s="93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T160" s="18" t="s">
        <v>155</v>
      </c>
      <c r="AU160" s="18" t="s">
        <v>85</v>
      </c>
    </row>
    <row r="161" s="14" customFormat="1">
      <c r="A161" s="14"/>
      <c r="B161" s="249"/>
      <c r="C161" s="250"/>
      <c r="D161" s="232" t="s">
        <v>157</v>
      </c>
      <c r="E161" s="251" t="s">
        <v>1</v>
      </c>
      <c r="F161" s="252" t="s">
        <v>319</v>
      </c>
      <c r="G161" s="250"/>
      <c r="H161" s="253">
        <v>24.719999999999999</v>
      </c>
      <c r="I161" s="254"/>
      <c r="J161" s="250"/>
      <c r="K161" s="250"/>
      <c r="L161" s="255"/>
      <c r="M161" s="256"/>
      <c r="N161" s="257"/>
      <c r="O161" s="257"/>
      <c r="P161" s="257"/>
      <c r="Q161" s="257"/>
      <c r="R161" s="257"/>
      <c r="S161" s="257"/>
      <c r="T161" s="258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9" t="s">
        <v>157</v>
      </c>
      <c r="AU161" s="259" t="s">
        <v>85</v>
      </c>
      <c r="AV161" s="14" t="s">
        <v>85</v>
      </c>
      <c r="AW161" s="14" t="s">
        <v>32</v>
      </c>
      <c r="AX161" s="14" t="s">
        <v>75</v>
      </c>
      <c r="AY161" s="259" t="s">
        <v>144</v>
      </c>
    </row>
    <row r="162" s="15" customFormat="1">
      <c r="A162" s="15"/>
      <c r="B162" s="264"/>
      <c r="C162" s="265"/>
      <c r="D162" s="232" t="s">
        <v>157</v>
      </c>
      <c r="E162" s="266" t="s">
        <v>1</v>
      </c>
      <c r="F162" s="267" t="s">
        <v>321</v>
      </c>
      <c r="G162" s="265"/>
      <c r="H162" s="268">
        <v>24.719999999999999</v>
      </c>
      <c r="I162" s="269"/>
      <c r="J162" s="265"/>
      <c r="K162" s="265"/>
      <c r="L162" s="270"/>
      <c r="M162" s="271"/>
      <c r="N162" s="272"/>
      <c r="O162" s="272"/>
      <c r="P162" s="272"/>
      <c r="Q162" s="272"/>
      <c r="R162" s="272"/>
      <c r="S162" s="272"/>
      <c r="T162" s="273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274" t="s">
        <v>157</v>
      </c>
      <c r="AU162" s="274" t="s">
        <v>85</v>
      </c>
      <c r="AV162" s="15" t="s">
        <v>173</v>
      </c>
      <c r="AW162" s="15" t="s">
        <v>32</v>
      </c>
      <c r="AX162" s="15" t="s">
        <v>83</v>
      </c>
      <c r="AY162" s="274" t="s">
        <v>144</v>
      </c>
    </row>
    <row r="163" s="2" customFormat="1" ht="37.8" customHeight="1">
      <c r="A163" s="39"/>
      <c r="B163" s="40"/>
      <c r="C163" s="219" t="s">
        <v>185</v>
      </c>
      <c r="D163" s="219" t="s">
        <v>147</v>
      </c>
      <c r="E163" s="220" t="s">
        <v>371</v>
      </c>
      <c r="F163" s="221" t="s">
        <v>372</v>
      </c>
      <c r="G163" s="222" t="s">
        <v>282</v>
      </c>
      <c r="H163" s="223">
        <v>582.28200000000004</v>
      </c>
      <c r="I163" s="224"/>
      <c r="J163" s="225">
        <f>ROUND(I163*H163,2)</f>
        <v>0</v>
      </c>
      <c r="K163" s="221" t="s">
        <v>151</v>
      </c>
      <c r="L163" s="45"/>
      <c r="M163" s="226" t="s">
        <v>1</v>
      </c>
      <c r="N163" s="227" t="s">
        <v>40</v>
      </c>
      <c r="O163" s="92"/>
      <c r="P163" s="228">
        <f>O163*H163</f>
        <v>0</v>
      </c>
      <c r="Q163" s="228">
        <v>0</v>
      </c>
      <c r="R163" s="228">
        <f>Q163*H163</f>
        <v>0</v>
      </c>
      <c r="S163" s="228">
        <v>0</v>
      </c>
      <c r="T163" s="229">
        <f>S163*H163</f>
        <v>0</v>
      </c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R163" s="230" t="s">
        <v>173</v>
      </c>
      <c r="AT163" s="230" t="s">
        <v>147</v>
      </c>
      <c r="AU163" s="230" t="s">
        <v>85</v>
      </c>
      <c r="AY163" s="18" t="s">
        <v>144</v>
      </c>
      <c r="BE163" s="231">
        <f>IF(N163="základní",J163,0)</f>
        <v>0</v>
      </c>
      <c r="BF163" s="231">
        <f>IF(N163="snížená",J163,0)</f>
        <v>0</v>
      </c>
      <c r="BG163" s="231">
        <f>IF(N163="zákl. přenesená",J163,0)</f>
        <v>0</v>
      </c>
      <c r="BH163" s="231">
        <f>IF(N163="sníž. přenesená",J163,0)</f>
        <v>0</v>
      </c>
      <c r="BI163" s="231">
        <f>IF(N163="nulová",J163,0)</f>
        <v>0</v>
      </c>
      <c r="BJ163" s="18" t="s">
        <v>83</v>
      </c>
      <c r="BK163" s="231">
        <f>ROUND(I163*H163,2)</f>
        <v>0</v>
      </c>
      <c r="BL163" s="18" t="s">
        <v>173</v>
      </c>
      <c r="BM163" s="230" t="s">
        <v>889</v>
      </c>
    </row>
    <row r="164" s="2" customFormat="1">
      <c r="A164" s="39"/>
      <c r="B164" s="40"/>
      <c r="C164" s="41"/>
      <c r="D164" s="232" t="s">
        <v>154</v>
      </c>
      <c r="E164" s="41"/>
      <c r="F164" s="233" t="s">
        <v>374</v>
      </c>
      <c r="G164" s="41"/>
      <c r="H164" s="41"/>
      <c r="I164" s="234"/>
      <c r="J164" s="41"/>
      <c r="K164" s="41"/>
      <c r="L164" s="45"/>
      <c r="M164" s="235"/>
      <c r="N164" s="236"/>
      <c r="O164" s="92"/>
      <c r="P164" s="92"/>
      <c r="Q164" s="92"/>
      <c r="R164" s="92"/>
      <c r="S164" s="92"/>
      <c r="T164" s="93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T164" s="18" t="s">
        <v>154</v>
      </c>
      <c r="AU164" s="18" t="s">
        <v>85</v>
      </c>
    </row>
    <row r="165" s="2" customFormat="1">
      <c r="A165" s="39"/>
      <c r="B165" s="40"/>
      <c r="C165" s="41"/>
      <c r="D165" s="237" t="s">
        <v>155</v>
      </c>
      <c r="E165" s="41"/>
      <c r="F165" s="238" t="s">
        <v>375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155</v>
      </c>
      <c r="AU165" s="18" t="s">
        <v>85</v>
      </c>
    </row>
    <row r="166" s="14" customFormat="1">
      <c r="A166" s="14"/>
      <c r="B166" s="249"/>
      <c r="C166" s="250"/>
      <c r="D166" s="232" t="s">
        <v>157</v>
      </c>
      <c r="E166" s="251" t="s">
        <v>1</v>
      </c>
      <c r="F166" s="252" t="s">
        <v>890</v>
      </c>
      <c r="G166" s="250"/>
      <c r="H166" s="253">
        <v>582.28200000000004</v>
      </c>
      <c r="I166" s="254"/>
      <c r="J166" s="250"/>
      <c r="K166" s="250"/>
      <c r="L166" s="255"/>
      <c r="M166" s="256"/>
      <c r="N166" s="257"/>
      <c r="O166" s="257"/>
      <c r="P166" s="257"/>
      <c r="Q166" s="257"/>
      <c r="R166" s="257"/>
      <c r="S166" s="257"/>
      <c r="T166" s="258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59" t="s">
        <v>157</v>
      </c>
      <c r="AU166" s="259" t="s">
        <v>85</v>
      </c>
      <c r="AV166" s="14" t="s">
        <v>85</v>
      </c>
      <c r="AW166" s="14" t="s">
        <v>32</v>
      </c>
      <c r="AX166" s="14" t="s">
        <v>83</v>
      </c>
      <c r="AY166" s="259" t="s">
        <v>144</v>
      </c>
    </row>
    <row r="167" s="2" customFormat="1" ht="37.8" customHeight="1">
      <c r="A167" s="39"/>
      <c r="B167" s="40"/>
      <c r="C167" s="219" t="s">
        <v>200</v>
      </c>
      <c r="D167" s="219" t="s">
        <v>147</v>
      </c>
      <c r="E167" s="220" t="s">
        <v>378</v>
      </c>
      <c r="F167" s="221" t="s">
        <v>379</v>
      </c>
      <c r="G167" s="222" t="s">
        <v>282</v>
      </c>
      <c r="H167" s="223">
        <v>3493.692</v>
      </c>
      <c r="I167" s="224"/>
      <c r="J167" s="225">
        <f>ROUND(I167*H167,2)</f>
        <v>0</v>
      </c>
      <c r="K167" s="221" t="s">
        <v>151</v>
      </c>
      <c r="L167" s="45"/>
      <c r="M167" s="226" t="s">
        <v>1</v>
      </c>
      <c r="N167" s="227" t="s">
        <v>40</v>
      </c>
      <c r="O167" s="92"/>
      <c r="P167" s="228">
        <f>O167*H167</f>
        <v>0</v>
      </c>
      <c r="Q167" s="228">
        <v>0</v>
      </c>
      <c r="R167" s="228">
        <f>Q167*H167</f>
        <v>0</v>
      </c>
      <c r="S167" s="228">
        <v>0</v>
      </c>
      <c r="T167" s="229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30" t="s">
        <v>173</v>
      </c>
      <c r="AT167" s="230" t="s">
        <v>147</v>
      </c>
      <c r="AU167" s="230" t="s">
        <v>85</v>
      </c>
      <c r="AY167" s="18" t="s">
        <v>144</v>
      </c>
      <c r="BE167" s="231">
        <f>IF(N167="základní",J167,0)</f>
        <v>0</v>
      </c>
      <c r="BF167" s="231">
        <f>IF(N167="snížená",J167,0)</f>
        <v>0</v>
      </c>
      <c r="BG167" s="231">
        <f>IF(N167="zákl. přenesená",J167,0)</f>
        <v>0</v>
      </c>
      <c r="BH167" s="231">
        <f>IF(N167="sníž. přenesená",J167,0)</f>
        <v>0</v>
      </c>
      <c r="BI167" s="231">
        <f>IF(N167="nulová",J167,0)</f>
        <v>0</v>
      </c>
      <c r="BJ167" s="18" t="s">
        <v>83</v>
      </c>
      <c r="BK167" s="231">
        <f>ROUND(I167*H167,2)</f>
        <v>0</v>
      </c>
      <c r="BL167" s="18" t="s">
        <v>173</v>
      </c>
      <c r="BM167" s="230" t="s">
        <v>891</v>
      </c>
    </row>
    <row r="168" s="2" customFormat="1">
      <c r="A168" s="39"/>
      <c r="B168" s="40"/>
      <c r="C168" s="41"/>
      <c r="D168" s="232" t="s">
        <v>154</v>
      </c>
      <c r="E168" s="41"/>
      <c r="F168" s="233" t="s">
        <v>381</v>
      </c>
      <c r="G168" s="41"/>
      <c r="H168" s="41"/>
      <c r="I168" s="234"/>
      <c r="J168" s="41"/>
      <c r="K168" s="41"/>
      <c r="L168" s="45"/>
      <c r="M168" s="235"/>
      <c r="N168" s="236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154</v>
      </c>
      <c r="AU168" s="18" t="s">
        <v>85</v>
      </c>
    </row>
    <row r="169" s="2" customFormat="1">
      <c r="A169" s="39"/>
      <c r="B169" s="40"/>
      <c r="C169" s="41"/>
      <c r="D169" s="237" t="s">
        <v>155</v>
      </c>
      <c r="E169" s="41"/>
      <c r="F169" s="238" t="s">
        <v>382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155</v>
      </c>
      <c r="AU169" s="18" t="s">
        <v>85</v>
      </c>
    </row>
    <row r="170" s="13" customFormat="1">
      <c r="A170" s="13"/>
      <c r="B170" s="239"/>
      <c r="C170" s="240"/>
      <c r="D170" s="232" t="s">
        <v>157</v>
      </c>
      <c r="E170" s="241" t="s">
        <v>1</v>
      </c>
      <c r="F170" s="242" t="s">
        <v>383</v>
      </c>
      <c r="G170" s="240"/>
      <c r="H170" s="241" t="s">
        <v>1</v>
      </c>
      <c r="I170" s="243"/>
      <c r="J170" s="240"/>
      <c r="K170" s="240"/>
      <c r="L170" s="244"/>
      <c r="M170" s="245"/>
      <c r="N170" s="246"/>
      <c r="O170" s="246"/>
      <c r="P170" s="246"/>
      <c r="Q170" s="246"/>
      <c r="R170" s="246"/>
      <c r="S170" s="246"/>
      <c r="T170" s="247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T170" s="248" t="s">
        <v>157</v>
      </c>
      <c r="AU170" s="248" t="s">
        <v>85</v>
      </c>
      <c r="AV170" s="13" t="s">
        <v>83</v>
      </c>
      <c r="AW170" s="13" t="s">
        <v>32</v>
      </c>
      <c r="AX170" s="13" t="s">
        <v>75</v>
      </c>
      <c r="AY170" s="248" t="s">
        <v>144</v>
      </c>
    </row>
    <row r="171" s="14" customFormat="1">
      <c r="A171" s="14"/>
      <c r="B171" s="249"/>
      <c r="C171" s="250"/>
      <c r="D171" s="232" t="s">
        <v>157</v>
      </c>
      <c r="E171" s="251" t="s">
        <v>1</v>
      </c>
      <c r="F171" s="252" t="s">
        <v>890</v>
      </c>
      <c r="G171" s="250"/>
      <c r="H171" s="253">
        <v>582.28200000000004</v>
      </c>
      <c r="I171" s="254"/>
      <c r="J171" s="250"/>
      <c r="K171" s="250"/>
      <c r="L171" s="255"/>
      <c r="M171" s="256"/>
      <c r="N171" s="257"/>
      <c r="O171" s="257"/>
      <c r="P171" s="257"/>
      <c r="Q171" s="257"/>
      <c r="R171" s="257"/>
      <c r="S171" s="257"/>
      <c r="T171" s="258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9" t="s">
        <v>157</v>
      </c>
      <c r="AU171" s="259" t="s">
        <v>85</v>
      </c>
      <c r="AV171" s="14" t="s">
        <v>85</v>
      </c>
      <c r="AW171" s="14" t="s">
        <v>32</v>
      </c>
      <c r="AX171" s="14" t="s">
        <v>83</v>
      </c>
      <c r="AY171" s="259" t="s">
        <v>144</v>
      </c>
    </row>
    <row r="172" s="14" customFormat="1">
      <c r="A172" s="14"/>
      <c r="B172" s="249"/>
      <c r="C172" s="250"/>
      <c r="D172" s="232" t="s">
        <v>157</v>
      </c>
      <c r="E172" s="250"/>
      <c r="F172" s="252" t="s">
        <v>892</v>
      </c>
      <c r="G172" s="250"/>
      <c r="H172" s="253">
        <v>3493.692</v>
      </c>
      <c r="I172" s="254"/>
      <c r="J172" s="250"/>
      <c r="K172" s="250"/>
      <c r="L172" s="255"/>
      <c r="M172" s="256"/>
      <c r="N172" s="257"/>
      <c r="O172" s="257"/>
      <c r="P172" s="257"/>
      <c r="Q172" s="257"/>
      <c r="R172" s="257"/>
      <c r="S172" s="257"/>
      <c r="T172" s="258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59" t="s">
        <v>157</v>
      </c>
      <c r="AU172" s="259" t="s">
        <v>85</v>
      </c>
      <c r="AV172" s="14" t="s">
        <v>85</v>
      </c>
      <c r="AW172" s="14" t="s">
        <v>4</v>
      </c>
      <c r="AX172" s="14" t="s">
        <v>83</v>
      </c>
      <c r="AY172" s="259" t="s">
        <v>144</v>
      </c>
    </row>
    <row r="173" s="2" customFormat="1" ht="33" customHeight="1">
      <c r="A173" s="39"/>
      <c r="B173" s="40"/>
      <c r="C173" s="219" t="s">
        <v>214</v>
      </c>
      <c r="D173" s="219" t="s">
        <v>147</v>
      </c>
      <c r="E173" s="220" t="s">
        <v>397</v>
      </c>
      <c r="F173" s="221" t="s">
        <v>398</v>
      </c>
      <c r="G173" s="222" t="s">
        <v>399</v>
      </c>
      <c r="H173" s="223">
        <v>989.87900000000002</v>
      </c>
      <c r="I173" s="224"/>
      <c r="J173" s="225">
        <f>ROUND(I173*H173,2)</f>
        <v>0</v>
      </c>
      <c r="K173" s="221" t="s">
        <v>151</v>
      </c>
      <c r="L173" s="45"/>
      <c r="M173" s="226" t="s">
        <v>1</v>
      </c>
      <c r="N173" s="227" t="s">
        <v>40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173</v>
      </c>
      <c r="AT173" s="230" t="s">
        <v>147</v>
      </c>
      <c r="AU173" s="230" t="s">
        <v>85</v>
      </c>
      <c r="AY173" s="18" t="s">
        <v>144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83</v>
      </c>
      <c r="BK173" s="231">
        <f>ROUND(I173*H173,2)</f>
        <v>0</v>
      </c>
      <c r="BL173" s="18" t="s">
        <v>173</v>
      </c>
      <c r="BM173" s="230" t="s">
        <v>893</v>
      </c>
    </row>
    <row r="174" s="2" customFormat="1">
      <c r="A174" s="39"/>
      <c r="B174" s="40"/>
      <c r="C174" s="41"/>
      <c r="D174" s="232" t="s">
        <v>154</v>
      </c>
      <c r="E174" s="41"/>
      <c r="F174" s="233" t="s">
        <v>401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154</v>
      </c>
      <c r="AU174" s="18" t="s">
        <v>85</v>
      </c>
    </row>
    <row r="175" s="2" customFormat="1">
      <c r="A175" s="39"/>
      <c r="B175" s="40"/>
      <c r="C175" s="41"/>
      <c r="D175" s="237" t="s">
        <v>155</v>
      </c>
      <c r="E175" s="41"/>
      <c r="F175" s="238" t="s">
        <v>402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155</v>
      </c>
      <c r="AU175" s="18" t="s">
        <v>85</v>
      </c>
    </row>
    <row r="176" s="14" customFormat="1">
      <c r="A176" s="14"/>
      <c r="B176" s="249"/>
      <c r="C176" s="250"/>
      <c r="D176" s="232" t="s">
        <v>157</v>
      </c>
      <c r="E176" s="251" t="s">
        <v>1</v>
      </c>
      <c r="F176" s="252" t="s">
        <v>890</v>
      </c>
      <c r="G176" s="250"/>
      <c r="H176" s="253">
        <v>582.28200000000004</v>
      </c>
      <c r="I176" s="254"/>
      <c r="J176" s="250"/>
      <c r="K176" s="250"/>
      <c r="L176" s="255"/>
      <c r="M176" s="256"/>
      <c r="N176" s="257"/>
      <c r="O176" s="257"/>
      <c r="P176" s="257"/>
      <c r="Q176" s="257"/>
      <c r="R176" s="257"/>
      <c r="S176" s="257"/>
      <c r="T176" s="258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9" t="s">
        <v>157</v>
      </c>
      <c r="AU176" s="259" t="s">
        <v>85</v>
      </c>
      <c r="AV176" s="14" t="s">
        <v>85</v>
      </c>
      <c r="AW176" s="14" t="s">
        <v>32</v>
      </c>
      <c r="AX176" s="14" t="s">
        <v>83</v>
      </c>
      <c r="AY176" s="259" t="s">
        <v>144</v>
      </c>
    </row>
    <row r="177" s="14" customFormat="1">
      <c r="A177" s="14"/>
      <c r="B177" s="249"/>
      <c r="C177" s="250"/>
      <c r="D177" s="232" t="s">
        <v>157</v>
      </c>
      <c r="E177" s="250"/>
      <c r="F177" s="252" t="s">
        <v>894</v>
      </c>
      <c r="G177" s="250"/>
      <c r="H177" s="253">
        <v>989.87900000000002</v>
      </c>
      <c r="I177" s="254"/>
      <c r="J177" s="250"/>
      <c r="K177" s="250"/>
      <c r="L177" s="255"/>
      <c r="M177" s="256"/>
      <c r="N177" s="257"/>
      <c r="O177" s="257"/>
      <c r="P177" s="257"/>
      <c r="Q177" s="257"/>
      <c r="R177" s="257"/>
      <c r="S177" s="257"/>
      <c r="T177" s="258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59" t="s">
        <v>157</v>
      </c>
      <c r="AU177" s="259" t="s">
        <v>85</v>
      </c>
      <c r="AV177" s="14" t="s">
        <v>85</v>
      </c>
      <c r="AW177" s="14" t="s">
        <v>4</v>
      </c>
      <c r="AX177" s="14" t="s">
        <v>83</v>
      </c>
      <c r="AY177" s="259" t="s">
        <v>144</v>
      </c>
    </row>
    <row r="178" s="2" customFormat="1" ht="24.15" customHeight="1">
      <c r="A178" s="39"/>
      <c r="B178" s="40"/>
      <c r="C178" s="219" t="s">
        <v>223</v>
      </c>
      <c r="D178" s="219" t="s">
        <v>147</v>
      </c>
      <c r="E178" s="220" t="s">
        <v>404</v>
      </c>
      <c r="F178" s="221" t="s">
        <v>405</v>
      </c>
      <c r="G178" s="222" t="s">
        <v>282</v>
      </c>
      <c r="H178" s="223">
        <v>34.250999999999998</v>
      </c>
      <c r="I178" s="224"/>
      <c r="J178" s="225">
        <f>ROUND(I178*H178,2)</f>
        <v>0</v>
      </c>
      <c r="K178" s="221" t="s">
        <v>151</v>
      </c>
      <c r="L178" s="45"/>
      <c r="M178" s="226" t="s">
        <v>1</v>
      </c>
      <c r="N178" s="227" t="s">
        <v>40</v>
      </c>
      <c r="O178" s="92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0" t="s">
        <v>173</v>
      </c>
      <c r="AT178" s="230" t="s">
        <v>147</v>
      </c>
      <c r="AU178" s="230" t="s">
        <v>85</v>
      </c>
      <c r="AY178" s="18" t="s">
        <v>144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8" t="s">
        <v>83</v>
      </c>
      <c r="BK178" s="231">
        <f>ROUND(I178*H178,2)</f>
        <v>0</v>
      </c>
      <c r="BL178" s="18" t="s">
        <v>173</v>
      </c>
      <c r="BM178" s="230" t="s">
        <v>895</v>
      </c>
    </row>
    <row r="179" s="2" customFormat="1">
      <c r="A179" s="39"/>
      <c r="B179" s="40"/>
      <c r="C179" s="41"/>
      <c r="D179" s="232" t="s">
        <v>154</v>
      </c>
      <c r="E179" s="41"/>
      <c r="F179" s="233" t="s">
        <v>407</v>
      </c>
      <c r="G179" s="41"/>
      <c r="H179" s="41"/>
      <c r="I179" s="234"/>
      <c r="J179" s="41"/>
      <c r="K179" s="41"/>
      <c r="L179" s="45"/>
      <c r="M179" s="235"/>
      <c r="N179" s="236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154</v>
      </c>
      <c r="AU179" s="18" t="s">
        <v>85</v>
      </c>
    </row>
    <row r="180" s="2" customFormat="1">
      <c r="A180" s="39"/>
      <c r="B180" s="40"/>
      <c r="C180" s="41"/>
      <c r="D180" s="237" t="s">
        <v>155</v>
      </c>
      <c r="E180" s="41"/>
      <c r="F180" s="238" t="s">
        <v>408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155</v>
      </c>
      <c r="AU180" s="18" t="s">
        <v>85</v>
      </c>
    </row>
    <row r="181" s="13" customFormat="1">
      <c r="A181" s="13"/>
      <c r="B181" s="239"/>
      <c r="C181" s="240"/>
      <c r="D181" s="232" t="s">
        <v>157</v>
      </c>
      <c r="E181" s="241" t="s">
        <v>1</v>
      </c>
      <c r="F181" s="242" t="s">
        <v>409</v>
      </c>
      <c r="G181" s="240"/>
      <c r="H181" s="241" t="s">
        <v>1</v>
      </c>
      <c r="I181" s="243"/>
      <c r="J181" s="240"/>
      <c r="K181" s="240"/>
      <c r="L181" s="244"/>
      <c r="M181" s="245"/>
      <c r="N181" s="246"/>
      <c r="O181" s="246"/>
      <c r="P181" s="246"/>
      <c r="Q181" s="246"/>
      <c r="R181" s="246"/>
      <c r="S181" s="246"/>
      <c r="T181" s="24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8" t="s">
        <v>157</v>
      </c>
      <c r="AU181" s="248" t="s">
        <v>85</v>
      </c>
      <c r="AV181" s="13" t="s">
        <v>83</v>
      </c>
      <c r="AW181" s="13" t="s">
        <v>32</v>
      </c>
      <c r="AX181" s="13" t="s">
        <v>75</v>
      </c>
      <c r="AY181" s="248" t="s">
        <v>144</v>
      </c>
    </row>
    <row r="182" s="14" customFormat="1">
      <c r="A182" s="14"/>
      <c r="B182" s="249"/>
      <c r="C182" s="250"/>
      <c r="D182" s="232" t="s">
        <v>157</v>
      </c>
      <c r="E182" s="251" t="s">
        <v>1</v>
      </c>
      <c r="F182" s="252" t="s">
        <v>886</v>
      </c>
      <c r="G182" s="250"/>
      <c r="H182" s="253">
        <v>16.077999999999999</v>
      </c>
      <c r="I182" s="254"/>
      <c r="J182" s="250"/>
      <c r="K182" s="250"/>
      <c r="L182" s="255"/>
      <c r="M182" s="256"/>
      <c r="N182" s="257"/>
      <c r="O182" s="257"/>
      <c r="P182" s="257"/>
      <c r="Q182" s="257"/>
      <c r="R182" s="257"/>
      <c r="S182" s="257"/>
      <c r="T182" s="258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59" t="s">
        <v>157</v>
      </c>
      <c r="AU182" s="259" t="s">
        <v>85</v>
      </c>
      <c r="AV182" s="14" t="s">
        <v>85</v>
      </c>
      <c r="AW182" s="14" t="s">
        <v>32</v>
      </c>
      <c r="AX182" s="14" t="s">
        <v>75</v>
      </c>
      <c r="AY182" s="259" t="s">
        <v>144</v>
      </c>
    </row>
    <row r="183" s="14" customFormat="1">
      <c r="A183" s="14"/>
      <c r="B183" s="249"/>
      <c r="C183" s="250"/>
      <c r="D183" s="232" t="s">
        <v>157</v>
      </c>
      <c r="E183" s="251" t="s">
        <v>1</v>
      </c>
      <c r="F183" s="252" t="s">
        <v>887</v>
      </c>
      <c r="G183" s="250"/>
      <c r="H183" s="253">
        <v>18.172999999999998</v>
      </c>
      <c r="I183" s="254"/>
      <c r="J183" s="250"/>
      <c r="K183" s="250"/>
      <c r="L183" s="255"/>
      <c r="M183" s="256"/>
      <c r="N183" s="257"/>
      <c r="O183" s="257"/>
      <c r="P183" s="257"/>
      <c r="Q183" s="257"/>
      <c r="R183" s="257"/>
      <c r="S183" s="257"/>
      <c r="T183" s="258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9" t="s">
        <v>157</v>
      </c>
      <c r="AU183" s="259" t="s">
        <v>85</v>
      </c>
      <c r="AV183" s="14" t="s">
        <v>85</v>
      </c>
      <c r="AW183" s="14" t="s">
        <v>32</v>
      </c>
      <c r="AX183" s="14" t="s">
        <v>75</v>
      </c>
      <c r="AY183" s="259" t="s">
        <v>144</v>
      </c>
    </row>
    <row r="184" s="15" customFormat="1">
      <c r="A184" s="15"/>
      <c r="B184" s="264"/>
      <c r="C184" s="265"/>
      <c r="D184" s="232" t="s">
        <v>157</v>
      </c>
      <c r="E184" s="266" t="s">
        <v>297</v>
      </c>
      <c r="F184" s="267" t="s">
        <v>321</v>
      </c>
      <c r="G184" s="265"/>
      <c r="H184" s="268">
        <v>34.250999999999998</v>
      </c>
      <c r="I184" s="269"/>
      <c r="J184" s="265"/>
      <c r="K184" s="265"/>
      <c r="L184" s="270"/>
      <c r="M184" s="271"/>
      <c r="N184" s="272"/>
      <c r="O184" s="272"/>
      <c r="P184" s="272"/>
      <c r="Q184" s="272"/>
      <c r="R184" s="272"/>
      <c r="S184" s="272"/>
      <c r="T184" s="273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T184" s="274" t="s">
        <v>157</v>
      </c>
      <c r="AU184" s="274" t="s">
        <v>85</v>
      </c>
      <c r="AV184" s="15" t="s">
        <v>173</v>
      </c>
      <c r="AW184" s="15" t="s">
        <v>32</v>
      </c>
      <c r="AX184" s="15" t="s">
        <v>83</v>
      </c>
      <c r="AY184" s="274" t="s">
        <v>144</v>
      </c>
    </row>
    <row r="185" s="2" customFormat="1" ht="16.5" customHeight="1">
      <c r="A185" s="39"/>
      <c r="B185" s="40"/>
      <c r="C185" s="286" t="s">
        <v>230</v>
      </c>
      <c r="D185" s="286" t="s">
        <v>417</v>
      </c>
      <c r="E185" s="287" t="s">
        <v>428</v>
      </c>
      <c r="F185" s="288" t="s">
        <v>429</v>
      </c>
      <c r="G185" s="289" t="s">
        <v>399</v>
      </c>
      <c r="H185" s="290">
        <v>58.226999999999997</v>
      </c>
      <c r="I185" s="291"/>
      <c r="J185" s="292">
        <f>ROUND(I185*H185,2)</f>
        <v>0</v>
      </c>
      <c r="K185" s="288" t="s">
        <v>151</v>
      </c>
      <c r="L185" s="293"/>
      <c r="M185" s="294" t="s">
        <v>1</v>
      </c>
      <c r="N185" s="295" t="s">
        <v>40</v>
      </c>
      <c r="O185" s="92"/>
      <c r="P185" s="228">
        <f>O185*H185</f>
        <v>0</v>
      </c>
      <c r="Q185" s="228">
        <v>1</v>
      </c>
      <c r="R185" s="228">
        <f>Q185*H185</f>
        <v>58.226999999999997</v>
      </c>
      <c r="S185" s="228">
        <v>0</v>
      </c>
      <c r="T185" s="22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0" t="s">
        <v>214</v>
      </c>
      <c r="AT185" s="230" t="s">
        <v>417</v>
      </c>
      <c r="AU185" s="230" t="s">
        <v>85</v>
      </c>
      <c r="AY185" s="18" t="s">
        <v>144</v>
      </c>
      <c r="BE185" s="231">
        <f>IF(N185="základní",J185,0)</f>
        <v>0</v>
      </c>
      <c r="BF185" s="231">
        <f>IF(N185="snížená",J185,0)</f>
        <v>0</v>
      </c>
      <c r="BG185" s="231">
        <f>IF(N185="zákl. přenesená",J185,0)</f>
        <v>0</v>
      </c>
      <c r="BH185" s="231">
        <f>IF(N185="sníž. přenesená",J185,0)</f>
        <v>0</v>
      </c>
      <c r="BI185" s="231">
        <f>IF(N185="nulová",J185,0)</f>
        <v>0</v>
      </c>
      <c r="BJ185" s="18" t="s">
        <v>83</v>
      </c>
      <c r="BK185" s="231">
        <f>ROUND(I185*H185,2)</f>
        <v>0</v>
      </c>
      <c r="BL185" s="18" t="s">
        <v>173</v>
      </c>
      <c r="BM185" s="230" t="s">
        <v>896</v>
      </c>
    </row>
    <row r="186" s="2" customFormat="1">
      <c r="A186" s="39"/>
      <c r="B186" s="40"/>
      <c r="C186" s="41"/>
      <c r="D186" s="232" t="s">
        <v>154</v>
      </c>
      <c r="E186" s="41"/>
      <c r="F186" s="233" t="s">
        <v>429</v>
      </c>
      <c r="G186" s="41"/>
      <c r="H186" s="41"/>
      <c r="I186" s="234"/>
      <c r="J186" s="41"/>
      <c r="K186" s="41"/>
      <c r="L186" s="45"/>
      <c r="M186" s="235"/>
      <c r="N186" s="236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154</v>
      </c>
      <c r="AU186" s="18" t="s">
        <v>85</v>
      </c>
    </row>
    <row r="187" s="14" customFormat="1">
      <c r="A187" s="14"/>
      <c r="B187" s="249"/>
      <c r="C187" s="250"/>
      <c r="D187" s="232" t="s">
        <v>157</v>
      </c>
      <c r="E187" s="251" t="s">
        <v>1</v>
      </c>
      <c r="F187" s="252" t="s">
        <v>297</v>
      </c>
      <c r="G187" s="250"/>
      <c r="H187" s="253">
        <v>34.250999999999998</v>
      </c>
      <c r="I187" s="254"/>
      <c r="J187" s="250"/>
      <c r="K187" s="250"/>
      <c r="L187" s="255"/>
      <c r="M187" s="256"/>
      <c r="N187" s="257"/>
      <c r="O187" s="257"/>
      <c r="P187" s="257"/>
      <c r="Q187" s="257"/>
      <c r="R187" s="257"/>
      <c r="S187" s="257"/>
      <c r="T187" s="258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9" t="s">
        <v>157</v>
      </c>
      <c r="AU187" s="259" t="s">
        <v>85</v>
      </c>
      <c r="AV187" s="14" t="s">
        <v>85</v>
      </c>
      <c r="AW187" s="14" t="s">
        <v>32</v>
      </c>
      <c r="AX187" s="14" t="s">
        <v>83</v>
      </c>
      <c r="AY187" s="259" t="s">
        <v>144</v>
      </c>
    </row>
    <row r="188" s="14" customFormat="1">
      <c r="A188" s="14"/>
      <c r="B188" s="249"/>
      <c r="C188" s="250"/>
      <c r="D188" s="232" t="s">
        <v>157</v>
      </c>
      <c r="E188" s="250"/>
      <c r="F188" s="252" t="s">
        <v>897</v>
      </c>
      <c r="G188" s="250"/>
      <c r="H188" s="253">
        <v>58.226999999999997</v>
      </c>
      <c r="I188" s="254"/>
      <c r="J188" s="250"/>
      <c r="K188" s="250"/>
      <c r="L188" s="255"/>
      <c r="M188" s="256"/>
      <c r="N188" s="257"/>
      <c r="O188" s="257"/>
      <c r="P188" s="257"/>
      <c r="Q188" s="257"/>
      <c r="R188" s="257"/>
      <c r="S188" s="257"/>
      <c r="T188" s="258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9" t="s">
        <v>157</v>
      </c>
      <c r="AU188" s="259" t="s">
        <v>85</v>
      </c>
      <c r="AV188" s="14" t="s">
        <v>85</v>
      </c>
      <c r="AW188" s="14" t="s">
        <v>4</v>
      </c>
      <c r="AX188" s="14" t="s">
        <v>83</v>
      </c>
      <c r="AY188" s="259" t="s">
        <v>144</v>
      </c>
    </row>
    <row r="189" s="2" customFormat="1" ht="24.15" customHeight="1">
      <c r="A189" s="39"/>
      <c r="B189" s="40"/>
      <c r="C189" s="219" t="s">
        <v>239</v>
      </c>
      <c r="D189" s="219" t="s">
        <v>147</v>
      </c>
      <c r="E189" s="220" t="s">
        <v>433</v>
      </c>
      <c r="F189" s="221" t="s">
        <v>434</v>
      </c>
      <c r="G189" s="222" t="s">
        <v>279</v>
      </c>
      <c r="H189" s="223">
        <v>247.19999999999999</v>
      </c>
      <c r="I189" s="224"/>
      <c r="J189" s="225">
        <f>ROUND(I189*H189,2)</f>
        <v>0</v>
      </c>
      <c r="K189" s="221" t="s">
        <v>151</v>
      </c>
      <c r="L189" s="45"/>
      <c r="M189" s="226" t="s">
        <v>1</v>
      </c>
      <c r="N189" s="227" t="s">
        <v>40</v>
      </c>
      <c r="O189" s="92"/>
      <c r="P189" s="228">
        <f>O189*H189</f>
        <v>0</v>
      </c>
      <c r="Q189" s="228">
        <v>0</v>
      </c>
      <c r="R189" s="228">
        <f>Q189*H189</f>
        <v>0</v>
      </c>
      <c r="S189" s="228">
        <v>0</v>
      </c>
      <c r="T189" s="22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0" t="s">
        <v>173</v>
      </c>
      <c r="AT189" s="230" t="s">
        <v>147</v>
      </c>
      <c r="AU189" s="230" t="s">
        <v>85</v>
      </c>
      <c r="AY189" s="18" t="s">
        <v>144</v>
      </c>
      <c r="BE189" s="231">
        <f>IF(N189="základní",J189,0)</f>
        <v>0</v>
      </c>
      <c r="BF189" s="231">
        <f>IF(N189="snížená",J189,0)</f>
        <v>0</v>
      </c>
      <c r="BG189" s="231">
        <f>IF(N189="zákl. přenesená",J189,0)</f>
        <v>0</v>
      </c>
      <c r="BH189" s="231">
        <f>IF(N189="sníž. přenesená",J189,0)</f>
        <v>0</v>
      </c>
      <c r="BI189" s="231">
        <f>IF(N189="nulová",J189,0)</f>
        <v>0</v>
      </c>
      <c r="BJ189" s="18" t="s">
        <v>83</v>
      </c>
      <c r="BK189" s="231">
        <f>ROUND(I189*H189,2)</f>
        <v>0</v>
      </c>
      <c r="BL189" s="18" t="s">
        <v>173</v>
      </c>
      <c r="BM189" s="230" t="s">
        <v>898</v>
      </c>
    </row>
    <row r="190" s="2" customFormat="1">
      <c r="A190" s="39"/>
      <c r="B190" s="40"/>
      <c r="C190" s="41"/>
      <c r="D190" s="232" t="s">
        <v>154</v>
      </c>
      <c r="E190" s="41"/>
      <c r="F190" s="233" t="s">
        <v>436</v>
      </c>
      <c r="G190" s="41"/>
      <c r="H190" s="41"/>
      <c r="I190" s="234"/>
      <c r="J190" s="41"/>
      <c r="K190" s="41"/>
      <c r="L190" s="45"/>
      <c r="M190" s="235"/>
      <c r="N190" s="236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154</v>
      </c>
      <c r="AU190" s="18" t="s">
        <v>85</v>
      </c>
    </row>
    <row r="191" s="2" customFormat="1">
      <c r="A191" s="39"/>
      <c r="B191" s="40"/>
      <c r="C191" s="41"/>
      <c r="D191" s="237" t="s">
        <v>155</v>
      </c>
      <c r="E191" s="41"/>
      <c r="F191" s="238" t="s">
        <v>437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155</v>
      </c>
      <c r="AU191" s="18" t="s">
        <v>85</v>
      </c>
    </row>
    <row r="192" s="13" customFormat="1">
      <c r="A192" s="13"/>
      <c r="B192" s="239"/>
      <c r="C192" s="240"/>
      <c r="D192" s="232" t="s">
        <v>157</v>
      </c>
      <c r="E192" s="241" t="s">
        <v>1</v>
      </c>
      <c r="F192" s="242" t="s">
        <v>899</v>
      </c>
      <c r="G192" s="240"/>
      <c r="H192" s="241" t="s">
        <v>1</v>
      </c>
      <c r="I192" s="243"/>
      <c r="J192" s="240"/>
      <c r="K192" s="240"/>
      <c r="L192" s="244"/>
      <c r="M192" s="245"/>
      <c r="N192" s="246"/>
      <c r="O192" s="246"/>
      <c r="P192" s="246"/>
      <c r="Q192" s="246"/>
      <c r="R192" s="246"/>
      <c r="S192" s="246"/>
      <c r="T192" s="247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8" t="s">
        <v>157</v>
      </c>
      <c r="AU192" s="248" t="s">
        <v>85</v>
      </c>
      <c r="AV192" s="13" t="s">
        <v>83</v>
      </c>
      <c r="AW192" s="13" t="s">
        <v>32</v>
      </c>
      <c r="AX192" s="13" t="s">
        <v>75</v>
      </c>
      <c r="AY192" s="248" t="s">
        <v>144</v>
      </c>
    </row>
    <row r="193" s="14" customFormat="1">
      <c r="A193" s="14"/>
      <c r="B193" s="249"/>
      <c r="C193" s="250"/>
      <c r="D193" s="232" t="s">
        <v>157</v>
      </c>
      <c r="E193" s="251" t="s">
        <v>278</v>
      </c>
      <c r="F193" s="252" t="s">
        <v>865</v>
      </c>
      <c r="G193" s="250"/>
      <c r="H193" s="253">
        <v>247.19999999999999</v>
      </c>
      <c r="I193" s="254"/>
      <c r="J193" s="250"/>
      <c r="K193" s="250"/>
      <c r="L193" s="255"/>
      <c r="M193" s="256"/>
      <c r="N193" s="257"/>
      <c r="O193" s="257"/>
      <c r="P193" s="257"/>
      <c r="Q193" s="257"/>
      <c r="R193" s="257"/>
      <c r="S193" s="257"/>
      <c r="T193" s="258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59" t="s">
        <v>157</v>
      </c>
      <c r="AU193" s="259" t="s">
        <v>85</v>
      </c>
      <c r="AV193" s="14" t="s">
        <v>85</v>
      </c>
      <c r="AW193" s="14" t="s">
        <v>32</v>
      </c>
      <c r="AX193" s="14" t="s">
        <v>83</v>
      </c>
      <c r="AY193" s="259" t="s">
        <v>144</v>
      </c>
    </row>
    <row r="194" s="2" customFormat="1" ht="24.15" customHeight="1">
      <c r="A194" s="39"/>
      <c r="B194" s="40"/>
      <c r="C194" s="219" t="s">
        <v>251</v>
      </c>
      <c r="D194" s="219" t="s">
        <v>147</v>
      </c>
      <c r="E194" s="220" t="s">
        <v>439</v>
      </c>
      <c r="F194" s="221" t="s">
        <v>440</v>
      </c>
      <c r="G194" s="222" t="s">
        <v>279</v>
      </c>
      <c r="H194" s="223">
        <v>691.58100000000002</v>
      </c>
      <c r="I194" s="224"/>
      <c r="J194" s="225">
        <f>ROUND(I194*H194,2)</f>
        <v>0</v>
      </c>
      <c r="K194" s="221" t="s">
        <v>151</v>
      </c>
      <c r="L194" s="45"/>
      <c r="M194" s="226" t="s">
        <v>1</v>
      </c>
      <c r="N194" s="227" t="s">
        <v>40</v>
      </c>
      <c r="O194" s="92"/>
      <c r="P194" s="228">
        <f>O194*H194</f>
        <v>0</v>
      </c>
      <c r="Q194" s="228">
        <v>0</v>
      </c>
      <c r="R194" s="228">
        <f>Q194*H194</f>
        <v>0</v>
      </c>
      <c r="S194" s="228">
        <v>0</v>
      </c>
      <c r="T194" s="229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30" t="s">
        <v>173</v>
      </c>
      <c r="AT194" s="230" t="s">
        <v>147</v>
      </c>
      <c r="AU194" s="230" t="s">
        <v>85</v>
      </c>
      <c r="AY194" s="18" t="s">
        <v>144</v>
      </c>
      <c r="BE194" s="231">
        <f>IF(N194="základní",J194,0)</f>
        <v>0</v>
      </c>
      <c r="BF194" s="231">
        <f>IF(N194="snížená",J194,0)</f>
        <v>0</v>
      </c>
      <c r="BG194" s="231">
        <f>IF(N194="zákl. přenesená",J194,0)</f>
        <v>0</v>
      </c>
      <c r="BH194" s="231">
        <f>IF(N194="sníž. přenesená",J194,0)</f>
        <v>0</v>
      </c>
      <c r="BI194" s="231">
        <f>IF(N194="nulová",J194,0)</f>
        <v>0</v>
      </c>
      <c r="BJ194" s="18" t="s">
        <v>83</v>
      </c>
      <c r="BK194" s="231">
        <f>ROUND(I194*H194,2)</f>
        <v>0</v>
      </c>
      <c r="BL194" s="18" t="s">
        <v>173</v>
      </c>
      <c r="BM194" s="230" t="s">
        <v>900</v>
      </c>
    </row>
    <row r="195" s="2" customFormat="1">
      <c r="A195" s="39"/>
      <c r="B195" s="40"/>
      <c r="C195" s="41"/>
      <c r="D195" s="232" t="s">
        <v>154</v>
      </c>
      <c r="E195" s="41"/>
      <c r="F195" s="233" t="s">
        <v>442</v>
      </c>
      <c r="G195" s="41"/>
      <c r="H195" s="41"/>
      <c r="I195" s="234"/>
      <c r="J195" s="41"/>
      <c r="K195" s="41"/>
      <c r="L195" s="45"/>
      <c r="M195" s="235"/>
      <c r="N195" s="236"/>
      <c r="O195" s="92"/>
      <c r="P195" s="92"/>
      <c r="Q195" s="92"/>
      <c r="R195" s="92"/>
      <c r="S195" s="92"/>
      <c r="T195" s="93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154</v>
      </c>
      <c r="AU195" s="18" t="s">
        <v>85</v>
      </c>
    </row>
    <row r="196" s="2" customFormat="1">
      <c r="A196" s="39"/>
      <c r="B196" s="40"/>
      <c r="C196" s="41"/>
      <c r="D196" s="237" t="s">
        <v>155</v>
      </c>
      <c r="E196" s="41"/>
      <c r="F196" s="238" t="s">
        <v>443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155</v>
      </c>
      <c r="AU196" s="18" t="s">
        <v>85</v>
      </c>
    </row>
    <row r="197" s="14" customFormat="1">
      <c r="A197" s="14"/>
      <c r="B197" s="249"/>
      <c r="C197" s="250"/>
      <c r="D197" s="232" t="s">
        <v>157</v>
      </c>
      <c r="E197" s="251" t="s">
        <v>1</v>
      </c>
      <c r="F197" s="252" t="s">
        <v>901</v>
      </c>
      <c r="G197" s="250"/>
      <c r="H197" s="253">
        <v>11.169000000000001</v>
      </c>
      <c r="I197" s="254"/>
      <c r="J197" s="250"/>
      <c r="K197" s="250"/>
      <c r="L197" s="255"/>
      <c r="M197" s="256"/>
      <c r="N197" s="257"/>
      <c r="O197" s="257"/>
      <c r="P197" s="257"/>
      <c r="Q197" s="257"/>
      <c r="R197" s="257"/>
      <c r="S197" s="257"/>
      <c r="T197" s="258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9" t="s">
        <v>157</v>
      </c>
      <c r="AU197" s="259" t="s">
        <v>85</v>
      </c>
      <c r="AV197" s="14" t="s">
        <v>85</v>
      </c>
      <c r="AW197" s="14" t="s">
        <v>32</v>
      </c>
      <c r="AX197" s="14" t="s">
        <v>75</v>
      </c>
      <c r="AY197" s="259" t="s">
        <v>144</v>
      </c>
    </row>
    <row r="198" s="14" customFormat="1">
      <c r="A198" s="14"/>
      <c r="B198" s="249"/>
      <c r="C198" s="250"/>
      <c r="D198" s="232" t="s">
        <v>157</v>
      </c>
      <c r="E198" s="251" t="s">
        <v>1</v>
      </c>
      <c r="F198" s="252" t="s">
        <v>902</v>
      </c>
      <c r="G198" s="250"/>
      <c r="H198" s="253">
        <v>250.74000000000001</v>
      </c>
      <c r="I198" s="254"/>
      <c r="J198" s="250"/>
      <c r="K198" s="250"/>
      <c r="L198" s="255"/>
      <c r="M198" s="256"/>
      <c r="N198" s="257"/>
      <c r="O198" s="257"/>
      <c r="P198" s="257"/>
      <c r="Q198" s="257"/>
      <c r="R198" s="257"/>
      <c r="S198" s="257"/>
      <c r="T198" s="258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59" t="s">
        <v>157</v>
      </c>
      <c r="AU198" s="259" t="s">
        <v>85</v>
      </c>
      <c r="AV198" s="14" t="s">
        <v>85</v>
      </c>
      <c r="AW198" s="14" t="s">
        <v>32</v>
      </c>
      <c r="AX198" s="14" t="s">
        <v>75</v>
      </c>
      <c r="AY198" s="259" t="s">
        <v>144</v>
      </c>
    </row>
    <row r="199" s="14" customFormat="1">
      <c r="A199" s="14"/>
      <c r="B199" s="249"/>
      <c r="C199" s="250"/>
      <c r="D199" s="232" t="s">
        <v>157</v>
      </c>
      <c r="E199" s="251" t="s">
        <v>1</v>
      </c>
      <c r="F199" s="252" t="s">
        <v>903</v>
      </c>
      <c r="G199" s="250"/>
      <c r="H199" s="253">
        <v>15.651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157</v>
      </c>
      <c r="AU199" s="259" t="s">
        <v>85</v>
      </c>
      <c r="AV199" s="14" t="s">
        <v>85</v>
      </c>
      <c r="AW199" s="14" t="s">
        <v>32</v>
      </c>
      <c r="AX199" s="14" t="s">
        <v>75</v>
      </c>
      <c r="AY199" s="259" t="s">
        <v>144</v>
      </c>
    </row>
    <row r="200" s="14" customFormat="1">
      <c r="A200" s="14"/>
      <c r="B200" s="249"/>
      <c r="C200" s="250"/>
      <c r="D200" s="232" t="s">
        <v>157</v>
      </c>
      <c r="E200" s="251" t="s">
        <v>1</v>
      </c>
      <c r="F200" s="252" t="s">
        <v>904</v>
      </c>
      <c r="G200" s="250"/>
      <c r="H200" s="253">
        <v>17.797000000000001</v>
      </c>
      <c r="I200" s="254"/>
      <c r="J200" s="250"/>
      <c r="K200" s="250"/>
      <c r="L200" s="255"/>
      <c r="M200" s="256"/>
      <c r="N200" s="257"/>
      <c r="O200" s="257"/>
      <c r="P200" s="257"/>
      <c r="Q200" s="257"/>
      <c r="R200" s="257"/>
      <c r="S200" s="257"/>
      <c r="T200" s="258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59" t="s">
        <v>157</v>
      </c>
      <c r="AU200" s="259" t="s">
        <v>85</v>
      </c>
      <c r="AV200" s="14" t="s">
        <v>85</v>
      </c>
      <c r="AW200" s="14" t="s">
        <v>32</v>
      </c>
      <c r="AX200" s="14" t="s">
        <v>75</v>
      </c>
      <c r="AY200" s="259" t="s">
        <v>144</v>
      </c>
    </row>
    <row r="201" s="14" customFormat="1">
      <c r="A201" s="14"/>
      <c r="B201" s="249"/>
      <c r="C201" s="250"/>
      <c r="D201" s="232" t="s">
        <v>157</v>
      </c>
      <c r="E201" s="251" t="s">
        <v>1</v>
      </c>
      <c r="F201" s="252" t="s">
        <v>905</v>
      </c>
      <c r="G201" s="250"/>
      <c r="H201" s="253">
        <v>279.50999999999999</v>
      </c>
      <c r="I201" s="254"/>
      <c r="J201" s="250"/>
      <c r="K201" s="250"/>
      <c r="L201" s="255"/>
      <c r="M201" s="256"/>
      <c r="N201" s="257"/>
      <c r="O201" s="257"/>
      <c r="P201" s="257"/>
      <c r="Q201" s="257"/>
      <c r="R201" s="257"/>
      <c r="S201" s="257"/>
      <c r="T201" s="258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59" t="s">
        <v>157</v>
      </c>
      <c r="AU201" s="259" t="s">
        <v>85</v>
      </c>
      <c r="AV201" s="14" t="s">
        <v>85</v>
      </c>
      <c r="AW201" s="14" t="s">
        <v>32</v>
      </c>
      <c r="AX201" s="14" t="s">
        <v>75</v>
      </c>
      <c r="AY201" s="259" t="s">
        <v>144</v>
      </c>
    </row>
    <row r="202" s="14" customFormat="1">
      <c r="A202" s="14"/>
      <c r="B202" s="249"/>
      <c r="C202" s="250"/>
      <c r="D202" s="232" t="s">
        <v>157</v>
      </c>
      <c r="E202" s="251" t="s">
        <v>1</v>
      </c>
      <c r="F202" s="252" t="s">
        <v>906</v>
      </c>
      <c r="G202" s="250"/>
      <c r="H202" s="253">
        <v>15.914</v>
      </c>
      <c r="I202" s="254"/>
      <c r="J202" s="250"/>
      <c r="K202" s="250"/>
      <c r="L202" s="255"/>
      <c r="M202" s="256"/>
      <c r="N202" s="257"/>
      <c r="O202" s="257"/>
      <c r="P202" s="257"/>
      <c r="Q202" s="257"/>
      <c r="R202" s="257"/>
      <c r="S202" s="257"/>
      <c r="T202" s="258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59" t="s">
        <v>157</v>
      </c>
      <c r="AU202" s="259" t="s">
        <v>85</v>
      </c>
      <c r="AV202" s="14" t="s">
        <v>85</v>
      </c>
      <c r="AW202" s="14" t="s">
        <v>32</v>
      </c>
      <c r="AX202" s="14" t="s">
        <v>75</v>
      </c>
      <c r="AY202" s="259" t="s">
        <v>144</v>
      </c>
    </row>
    <row r="203" s="14" customFormat="1">
      <c r="A203" s="14"/>
      <c r="B203" s="249"/>
      <c r="C203" s="250"/>
      <c r="D203" s="232" t="s">
        <v>157</v>
      </c>
      <c r="E203" s="251" t="s">
        <v>1</v>
      </c>
      <c r="F203" s="252" t="s">
        <v>907</v>
      </c>
      <c r="G203" s="250"/>
      <c r="H203" s="253">
        <v>100.8</v>
      </c>
      <c r="I203" s="254"/>
      <c r="J203" s="250"/>
      <c r="K203" s="250"/>
      <c r="L203" s="255"/>
      <c r="M203" s="256"/>
      <c r="N203" s="257"/>
      <c r="O203" s="257"/>
      <c r="P203" s="257"/>
      <c r="Q203" s="257"/>
      <c r="R203" s="257"/>
      <c r="S203" s="257"/>
      <c r="T203" s="258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59" t="s">
        <v>157</v>
      </c>
      <c r="AU203" s="259" t="s">
        <v>85</v>
      </c>
      <c r="AV203" s="14" t="s">
        <v>85</v>
      </c>
      <c r="AW203" s="14" t="s">
        <v>32</v>
      </c>
      <c r="AX203" s="14" t="s">
        <v>75</v>
      </c>
      <c r="AY203" s="259" t="s">
        <v>144</v>
      </c>
    </row>
    <row r="204" s="15" customFormat="1">
      <c r="A204" s="15"/>
      <c r="B204" s="264"/>
      <c r="C204" s="265"/>
      <c r="D204" s="232" t="s">
        <v>157</v>
      </c>
      <c r="E204" s="266" t="s">
        <v>1</v>
      </c>
      <c r="F204" s="267" t="s">
        <v>321</v>
      </c>
      <c r="G204" s="265"/>
      <c r="H204" s="268">
        <v>691.58100000000002</v>
      </c>
      <c r="I204" s="269"/>
      <c r="J204" s="265"/>
      <c r="K204" s="265"/>
      <c r="L204" s="270"/>
      <c r="M204" s="271"/>
      <c r="N204" s="272"/>
      <c r="O204" s="272"/>
      <c r="P204" s="272"/>
      <c r="Q204" s="272"/>
      <c r="R204" s="272"/>
      <c r="S204" s="272"/>
      <c r="T204" s="273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274" t="s">
        <v>157</v>
      </c>
      <c r="AU204" s="274" t="s">
        <v>85</v>
      </c>
      <c r="AV204" s="15" t="s">
        <v>173</v>
      </c>
      <c r="AW204" s="15" t="s">
        <v>32</v>
      </c>
      <c r="AX204" s="15" t="s">
        <v>83</v>
      </c>
      <c r="AY204" s="274" t="s">
        <v>144</v>
      </c>
    </row>
    <row r="205" s="2" customFormat="1" ht="24.15" customHeight="1">
      <c r="A205" s="39"/>
      <c r="B205" s="40"/>
      <c r="C205" s="219" t="s">
        <v>258</v>
      </c>
      <c r="D205" s="219" t="s">
        <v>147</v>
      </c>
      <c r="E205" s="220" t="s">
        <v>456</v>
      </c>
      <c r="F205" s="221" t="s">
        <v>457</v>
      </c>
      <c r="G205" s="222" t="s">
        <v>279</v>
      </c>
      <c r="H205" s="223">
        <v>222.47999999999999</v>
      </c>
      <c r="I205" s="224"/>
      <c r="J205" s="225">
        <f>ROUND(I205*H205,2)</f>
        <v>0</v>
      </c>
      <c r="K205" s="221" t="s">
        <v>151</v>
      </c>
      <c r="L205" s="45"/>
      <c r="M205" s="226" t="s">
        <v>1</v>
      </c>
      <c r="N205" s="227" t="s">
        <v>40</v>
      </c>
      <c r="O205" s="92"/>
      <c r="P205" s="228">
        <f>O205*H205</f>
        <v>0</v>
      </c>
      <c r="Q205" s="228">
        <v>0</v>
      </c>
      <c r="R205" s="228">
        <f>Q205*H205</f>
        <v>0</v>
      </c>
      <c r="S205" s="228">
        <v>0</v>
      </c>
      <c r="T205" s="22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0" t="s">
        <v>173</v>
      </c>
      <c r="AT205" s="230" t="s">
        <v>147</v>
      </c>
      <c r="AU205" s="230" t="s">
        <v>85</v>
      </c>
      <c r="AY205" s="18" t="s">
        <v>144</v>
      </c>
      <c r="BE205" s="231">
        <f>IF(N205="základní",J205,0)</f>
        <v>0</v>
      </c>
      <c r="BF205" s="231">
        <f>IF(N205="snížená",J205,0)</f>
        <v>0</v>
      </c>
      <c r="BG205" s="231">
        <f>IF(N205="zákl. přenesená",J205,0)</f>
        <v>0</v>
      </c>
      <c r="BH205" s="231">
        <f>IF(N205="sníž. přenesená",J205,0)</f>
        <v>0</v>
      </c>
      <c r="BI205" s="231">
        <f>IF(N205="nulová",J205,0)</f>
        <v>0</v>
      </c>
      <c r="BJ205" s="18" t="s">
        <v>83</v>
      </c>
      <c r="BK205" s="231">
        <f>ROUND(I205*H205,2)</f>
        <v>0</v>
      </c>
      <c r="BL205" s="18" t="s">
        <v>173</v>
      </c>
      <c r="BM205" s="230" t="s">
        <v>908</v>
      </c>
    </row>
    <row r="206" s="2" customFormat="1">
      <c r="A206" s="39"/>
      <c r="B206" s="40"/>
      <c r="C206" s="41"/>
      <c r="D206" s="232" t="s">
        <v>154</v>
      </c>
      <c r="E206" s="41"/>
      <c r="F206" s="233" t="s">
        <v>459</v>
      </c>
      <c r="G206" s="41"/>
      <c r="H206" s="41"/>
      <c r="I206" s="234"/>
      <c r="J206" s="41"/>
      <c r="K206" s="41"/>
      <c r="L206" s="45"/>
      <c r="M206" s="235"/>
      <c r="N206" s="236"/>
      <c r="O206" s="92"/>
      <c r="P206" s="92"/>
      <c r="Q206" s="92"/>
      <c r="R206" s="92"/>
      <c r="S206" s="92"/>
      <c r="T206" s="93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154</v>
      </c>
      <c r="AU206" s="18" t="s">
        <v>85</v>
      </c>
    </row>
    <row r="207" s="2" customFormat="1">
      <c r="A207" s="39"/>
      <c r="B207" s="40"/>
      <c r="C207" s="41"/>
      <c r="D207" s="237" t="s">
        <v>155</v>
      </c>
      <c r="E207" s="41"/>
      <c r="F207" s="238" t="s">
        <v>460</v>
      </c>
      <c r="G207" s="41"/>
      <c r="H207" s="41"/>
      <c r="I207" s="234"/>
      <c r="J207" s="41"/>
      <c r="K207" s="41"/>
      <c r="L207" s="45"/>
      <c r="M207" s="235"/>
      <c r="N207" s="236"/>
      <c r="O207" s="92"/>
      <c r="P207" s="92"/>
      <c r="Q207" s="92"/>
      <c r="R207" s="92"/>
      <c r="S207" s="92"/>
      <c r="T207" s="93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T207" s="18" t="s">
        <v>155</v>
      </c>
      <c r="AU207" s="18" t="s">
        <v>85</v>
      </c>
    </row>
    <row r="208" s="14" customFormat="1">
      <c r="A208" s="14"/>
      <c r="B208" s="249"/>
      <c r="C208" s="250"/>
      <c r="D208" s="232" t="s">
        <v>157</v>
      </c>
      <c r="E208" s="251" t="s">
        <v>1</v>
      </c>
      <c r="F208" s="252" t="s">
        <v>278</v>
      </c>
      <c r="G208" s="250"/>
      <c r="H208" s="253">
        <v>247.19999999999999</v>
      </c>
      <c r="I208" s="254"/>
      <c r="J208" s="250"/>
      <c r="K208" s="250"/>
      <c r="L208" s="255"/>
      <c r="M208" s="256"/>
      <c r="N208" s="257"/>
      <c r="O208" s="257"/>
      <c r="P208" s="257"/>
      <c r="Q208" s="257"/>
      <c r="R208" s="257"/>
      <c r="S208" s="257"/>
      <c r="T208" s="258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9" t="s">
        <v>157</v>
      </c>
      <c r="AU208" s="259" t="s">
        <v>85</v>
      </c>
      <c r="AV208" s="14" t="s">
        <v>85</v>
      </c>
      <c r="AW208" s="14" t="s">
        <v>32</v>
      </c>
      <c r="AX208" s="14" t="s">
        <v>83</v>
      </c>
      <c r="AY208" s="259" t="s">
        <v>144</v>
      </c>
    </row>
    <row r="209" s="14" customFormat="1">
      <c r="A209" s="14"/>
      <c r="B209" s="249"/>
      <c r="C209" s="250"/>
      <c r="D209" s="232" t="s">
        <v>157</v>
      </c>
      <c r="E209" s="250"/>
      <c r="F209" s="252" t="s">
        <v>909</v>
      </c>
      <c r="G209" s="250"/>
      <c r="H209" s="253">
        <v>222.47999999999999</v>
      </c>
      <c r="I209" s="254"/>
      <c r="J209" s="250"/>
      <c r="K209" s="250"/>
      <c r="L209" s="255"/>
      <c r="M209" s="256"/>
      <c r="N209" s="257"/>
      <c r="O209" s="257"/>
      <c r="P209" s="257"/>
      <c r="Q209" s="257"/>
      <c r="R209" s="257"/>
      <c r="S209" s="257"/>
      <c r="T209" s="258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59" t="s">
        <v>157</v>
      </c>
      <c r="AU209" s="259" t="s">
        <v>85</v>
      </c>
      <c r="AV209" s="14" t="s">
        <v>85</v>
      </c>
      <c r="AW209" s="14" t="s">
        <v>4</v>
      </c>
      <c r="AX209" s="14" t="s">
        <v>83</v>
      </c>
      <c r="AY209" s="259" t="s">
        <v>144</v>
      </c>
    </row>
    <row r="210" s="2" customFormat="1" ht="24.15" customHeight="1">
      <c r="A210" s="39"/>
      <c r="B210" s="40"/>
      <c r="C210" s="219" t="s">
        <v>267</v>
      </c>
      <c r="D210" s="219" t="s">
        <v>147</v>
      </c>
      <c r="E210" s="220" t="s">
        <v>463</v>
      </c>
      <c r="F210" s="221" t="s">
        <v>464</v>
      </c>
      <c r="G210" s="222" t="s">
        <v>279</v>
      </c>
      <c r="H210" s="223">
        <v>24.719999999999999</v>
      </c>
      <c r="I210" s="224"/>
      <c r="J210" s="225">
        <f>ROUND(I210*H210,2)</f>
        <v>0</v>
      </c>
      <c r="K210" s="221" t="s">
        <v>151</v>
      </c>
      <c r="L210" s="45"/>
      <c r="M210" s="226" t="s">
        <v>1</v>
      </c>
      <c r="N210" s="227" t="s">
        <v>40</v>
      </c>
      <c r="O210" s="92"/>
      <c r="P210" s="228">
        <f>O210*H210</f>
        <v>0</v>
      </c>
      <c r="Q210" s="228">
        <v>0</v>
      </c>
      <c r="R210" s="228">
        <f>Q210*H210</f>
        <v>0</v>
      </c>
      <c r="S210" s="228">
        <v>0</v>
      </c>
      <c r="T210" s="229">
        <f>S210*H210</f>
        <v>0</v>
      </c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R210" s="230" t="s">
        <v>173</v>
      </c>
      <c r="AT210" s="230" t="s">
        <v>147</v>
      </c>
      <c r="AU210" s="230" t="s">
        <v>85</v>
      </c>
      <c r="AY210" s="18" t="s">
        <v>144</v>
      </c>
      <c r="BE210" s="231">
        <f>IF(N210="základní",J210,0)</f>
        <v>0</v>
      </c>
      <c r="BF210" s="231">
        <f>IF(N210="snížená",J210,0)</f>
        <v>0</v>
      </c>
      <c r="BG210" s="231">
        <f>IF(N210="zákl. přenesená",J210,0)</f>
        <v>0</v>
      </c>
      <c r="BH210" s="231">
        <f>IF(N210="sníž. přenesená",J210,0)</f>
        <v>0</v>
      </c>
      <c r="BI210" s="231">
        <f>IF(N210="nulová",J210,0)</f>
        <v>0</v>
      </c>
      <c r="BJ210" s="18" t="s">
        <v>83</v>
      </c>
      <c r="BK210" s="231">
        <f>ROUND(I210*H210,2)</f>
        <v>0</v>
      </c>
      <c r="BL210" s="18" t="s">
        <v>173</v>
      </c>
      <c r="BM210" s="230" t="s">
        <v>910</v>
      </c>
    </row>
    <row r="211" s="2" customFormat="1">
      <c r="A211" s="39"/>
      <c r="B211" s="40"/>
      <c r="C211" s="41"/>
      <c r="D211" s="232" t="s">
        <v>154</v>
      </c>
      <c r="E211" s="41"/>
      <c r="F211" s="233" t="s">
        <v>466</v>
      </c>
      <c r="G211" s="41"/>
      <c r="H211" s="41"/>
      <c r="I211" s="234"/>
      <c r="J211" s="41"/>
      <c r="K211" s="41"/>
      <c r="L211" s="45"/>
      <c r="M211" s="235"/>
      <c r="N211" s="236"/>
      <c r="O211" s="92"/>
      <c r="P211" s="92"/>
      <c r="Q211" s="92"/>
      <c r="R211" s="92"/>
      <c r="S211" s="92"/>
      <c r="T211" s="93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T211" s="18" t="s">
        <v>154</v>
      </c>
      <c r="AU211" s="18" t="s">
        <v>85</v>
      </c>
    </row>
    <row r="212" s="2" customFormat="1">
      <c r="A212" s="39"/>
      <c r="B212" s="40"/>
      <c r="C212" s="41"/>
      <c r="D212" s="237" t="s">
        <v>155</v>
      </c>
      <c r="E212" s="41"/>
      <c r="F212" s="238" t="s">
        <v>467</v>
      </c>
      <c r="G212" s="41"/>
      <c r="H212" s="41"/>
      <c r="I212" s="234"/>
      <c r="J212" s="41"/>
      <c r="K212" s="41"/>
      <c r="L212" s="45"/>
      <c r="M212" s="235"/>
      <c r="N212" s="236"/>
      <c r="O212" s="92"/>
      <c r="P212" s="92"/>
      <c r="Q212" s="92"/>
      <c r="R212" s="92"/>
      <c r="S212" s="92"/>
      <c r="T212" s="93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155</v>
      </c>
      <c r="AU212" s="18" t="s">
        <v>85</v>
      </c>
    </row>
    <row r="213" s="14" customFormat="1">
      <c r="A213" s="14"/>
      <c r="B213" s="249"/>
      <c r="C213" s="250"/>
      <c r="D213" s="232" t="s">
        <v>157</v>
      </c>
      <c r="E213" s="251" t="s">
        <v>1</v>
      </c>
      <c r="F213" s="252" t="s">
        <v>278</v>
      </c>
      <c r="G213" s="250"/>
      <c r="H213" s="253">
        <v>247.19999999999999</v>
      </c>
      <c r="I213" s="254"/>
      <c r="J213" s="250"/>
      <c r="K213" s="250"/>
      <c r="L213" s="255"/>
      <c r="M213" s="256"/>
      <c r="N213" s="257"/>
      <c r="O213" s="257"/>
      <c r="P213" s="257"/>
      <c r="Q213" s="257"/>
      <c r="R213" s="257"/>
      <c r="S213" s="257"/>
      <c r="T213" s="258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59" t="s">
        <v>157</v>
      </c>
      <c r="AU213" s="259" t="s">
        <v>85</v>
      </c>
      <c r="AV213" s="14" t="s">
        <v>85</v>
      </c>
      <c r="AW213" s="14" t="s">
        <v>32</v>
      </c>
      <c r="AX213" s="14" t="s">
        <v>83</v>
      </c>
      <c r="AY213" s="259" t="s">
        <v>144</v>
      </c>
    </row>
    <row r="214" s="14" customFormat="1">
      <c r="A214" s="14"/>
      <c r="B214" s="249"/>
      <c r="C214" s="250"/>
      <c r="D214" s="232" t="s">
        <v>157</v>
      </c>
      <c r="E214" s="250"/>
      <c r="F214" s="252" t="s">
        <v>911</v>
      </c>
      <c r="G214" s="250"/>
      <c r="H214" s="253">
        <v>24.719999999999999</v>
      </c>
      <c r="I214" s="254"/>
      <c r="J214" s="250"/>
      <c r="K214" s="250"/>
      <c r="L214" s="255"/>
      <c r="M214" s="256"/>
      <c r="N214" s="257"/>
      <c r="O214" s="257"/>
      <c r="P214" s="257"/>
      <c r="Q214" s="257"/>
      <c r="R214" s="257"/>
      <c r="S214" s="257"/>
      <c r="T214" s="258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59" t="s">
        <v>157</v>
      </c>
      <c r="AU214" s="259" t="s">
        <v>85</v>
      </c>
      <c r="AV214" s="14" t="s">
        <v>85</v>
      </c>
      <c r="AW214" s="14" t="s">
        <v>4</v>
      </c>
      <c r="AX214" s="14" t="s">
        <v>83</v>
      </c>
      <c r="AY214" s="259" t="s">
        <v>144</v>
      </c>
    </row>
    <row r="215" s="2" customFormat="1" ht="16.5" customHeight="1">
      <c r="A215" s="39"/>
      <c r="B215" s="40"/>
      <c r="C215" s="286" t="s">
        <v>8</v>
      </c>
      <c r="D215" s="286" t="s">
        <v>417</v>
      </c>
      <c r="E215" s="287" t="s">
        <v>470</v>
      </c>
      <c r="F215" s="288" t="s">
        <v>471</v>
      </c>
      <c r="G215" s="289" t="s">
        <v>472</v>
      </c>
      <c r="H215" s="290">
        <v>4.944</v>
      </c>
      <c r="I215" s="291"/>
      <c r="J215" s="292">
        <f>ROUND(I215*H215,2)</f>
        <v>0</v>
      </c>
      <c r="K215" s="288" t="s">
        <v>151</v>
      </c>
      <c r="L215" s="293"/>
      <c r="M215" s="294" t="s">
        <v>1</v>
      </c>
      <c r="N215" s="295" t="s">
        <v>40</v>
      </c>
      <c r="O215" s="92"/>
      <c r="P215" s="228">
        <f>O215*H215</f>
        <v>0</v>
      </c>
      <c r="Q215" s="228">
        <v>0.001</v>
      </c>
      <c r="R215" s="228">
        <f>Q215*H215</f>
        <v>0.0049440000000000005</v>
      </c>
      <c r="S215" s="228">
        <v>0</v>
      </c>
      <c r="T215" s="229">
        <f>S215*H215</f>
        <v>0</v>
      </c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R215" s="230" t="s">
        <v>214</v>
      </c>
      <c r="AT215" s="230" t="s">
        <v>417</v>
      </c>
      <c r="AU215" s="230" t="s">
        <v>85</v>
      </c>
      <c r="AY215" s="18" t="s">
        <v>144</v>
      </c>
      <c r="BE215" s="231">
        <f>IF(N215="základní",J215,0)</f>
        <v>0</v>
      </c>
      <c r="BF215" s="231">
        <f>IF(N215="snížená",J215,0)</f>
        <v>0</v>
      </c>
      <c r="BG215" s="231">
        <f>IF(N215="zákl. přenesená",J215,0)</f>
        <v>0</v>
      </c>
      <c r="BH215" s="231">
        <f>IF(N215="sníž. přenesená",J215,0)</f>
        <v>0</v>
      </c>
      <c r="BI215" s="231">
        <f>IF(N215="nulová",J215,0)</f>
        <v>0</v>
      </c>
      <c r="BJ215" s="18" t="s">
        <v>83</v>
      </c>
      <c r="BK215" s="231">
        <f>ROUND(I215*H215,2)</f>
        <v>0</v>
      </c>
      <c r="BL215" s="18" t="s">
        <v>173</v>
      </c>
      <c r="BM215" s="230" t="s">
        <v>912</v>
      </c>
    </row>
    <row r="216" s="2" customFormat="1">
      <c r="A216" s="39"/>
      <c r="B216" s="40"/>
      <c r="C216" s="41"/>
      <c r="D216" s="232" t="s">
        <v>154</v>
      </c>
      <c r="E216" s="41"/>
      <c r="F216" s="233" t="s">
        <v>471</v>
      </c>
      <c r="G216" s="41"/>
      <c r="H216" s="41"/>
      <c r="I216" s="234"/>
      <c r="J216" s="41"/>
      <c r="K216" s="41"/>
      <c r="L216" s="45"/>
      <c r="M216" s="235"/>
      <c r="N216" s="236"/>
      <c r="O216" s="92"/>
      <c r="P216" s="92"/>
      <c r="Q216" s="92"/>
      <c r="R216" s="92"/>
      <c r="S216" s="92"/>
      <c r="T216" s="93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T216" s="18" t="s">
        <v>154</v>
      </c>
      <c r="AU216" s="18" t="s">
        <v>85</v>
      </c>
    </row>
    <row r="217" s="14" customFormat="1">
      <c r="A217" s="14"/>
      <c r="B217" s="249"/>
      <c r="C217" s="250"/>
      <c r="D217" s="232" t="s">
        <v>157</v>
      </c>
      <c r="E217" s="251" t="s">
        <v>1</v>
      </c>
      <c r="F217" s="252" t="s">
        <v>278</v>
      </c>
      <c r="G217" s="250"/>
      <c r="H217" s="253">
        <v>247.19999999999999</v>
      </c>
      <c r="I217" s="254"/>
      <c r="J217" s="250"/>
      <c r="K217" s="250"/>
      <c r="L217" s="255"/>
      <c r="M217" s="256"/>
      <c r="N217" s="257"/>
      <c r="O217" s="257"/>
      <c r="P217" s="257"/>
      <c r="Q217" s="257"/>
      <c r="R217" s="257"/>
      <c r="S217" s="257"/>
      <c r="T217" s="258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259" t="s">
        <v>157</v>
      </c>
      <c r="AU217" s="259" t="s">
        <v>85</v>
      </c>
      <c r="AV217" s="14" t="s">
        <v>85</v>
      </c>
      <c r="AW217" s="14" t="s">
        <v>32</v>
      </c>
      <c r="AX217" s="14" t="s">
        <v>83</v>
      </c>
      <c r="AY217" s="259" t="s">
        <v>144</v>
      </c>
    </row>
    <row r="218" s="14" customFormat="1">
      <c r="A218" s="14"/>
      <c r="B218" s="249"/>
      <c r="C218" s="250"/>
      <c r="D218" s="232" t="s">
        <v>157</v>
      </c>
      <c r="E218" s="250"/>
      <c r="F218" s="252" t="s">
        <v>913</v>
      </c>
      <c r="G218" s="250"/>
      <c r="H218" s="253">
        <v>4.944</v>
      </c>
      <c r="I218" s="254"/>
      <c r="J218" s="250"/>
      <c r="K218" s="250"/>
      <c r="L218" s="255"/>
      <c r="M218" s="256"/>
      <c r="N218" s="257"/>
      <c r="O218" s="257"/>
      <c r="P218" s="257"/>
      <c r="Q218" s="257"/>
      <c r="R218" s="257"/>
      <c r="S218" s="257"/>
      <c r="T218" s="258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59" t="s">
        <v>157</v>
      </c>
      <c r="AU218" s="259" t="s">
        <v>85</v>
      </c>
      <c r="AV218" s="14" t="s">
        <v>85</v>
      </c>
      <c r="AW218" s="14" t="s">
        <v>4</v>
      </c>
      <c r="AX218" s="14" t="s">
        <v>83</v>
      </c>
      <c r="AY218" s="259" t="s">
        <v>144</v>
      </c>
    </row>
    <row r="219" s="2" customFormat="1" ht="24.15" customHeight="1">
      <c r="A219" s="39"/>
      <c r="B219" s="40"/>
      <c r="C219" s="219" t="s">
        <v>416</v>
      </c>
      <c r="D219" s="219" t="s">
        <v>147</v>
      </c>
      <c r="E219" s="220" t="s">
        <v>476</v>
      </c>
      <c r="F219" s="221" t="s">
        <v>477</v>
      </c>
      <c r="G219" s="222" t="s">
        <v>279</v>
      </c>
      <c r="H219" s="223">
        <v>24.719999999999999</v>
      </c>
      <c r="I219" s="224"/>
      <c r="J219" s="225">
        <f>ROUND(I219*H219,2)</f>
        <v>0</v>
      </c>
      <c r="K219" s="221" t="s">
        <v>151</v>
      </c>
      <c r="L219" s="45"/>
      <c r="M219" s="226" t="s">
        <v>1</v>
      </c>
      <c r="N219" s="227" t="s">
        <v>40</v>
      </c>
      <c r="O219" s="92"/>
      <c r="P219" s="228">
        <f>O219*H219</f>
        <v>0</v>
      </c>
      <c r="Q219" s="228">
        <v>0</v>
      </c>
      <c r="R219" s="228">
        <f>Q219*H219</f>
        <v>0</v>
      </c>
      <c r="S219" s="228">
        <v>0</v>
      </c>
      <c r="T219" s="229">
        <f>S219*H219</f>
        <v>0</v>
      </c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R219" s="230" t="s">
        <v>173</v>
      </c>
      <c r="AT219" s="230" t="s">
        <v>147</v>
      </c>
      <c r="AU219" s="230" t="s">
        <v>85</v>
      </c>
      <c r="AY219" s="18" t="s">
        <v>144</v>
      </c>
      <c r="BE219" s="231">
        <f>IF(N219="základní",J219,0)</f>
        <v>0</v>
      </c>
      <c r="BF219" s="231">
        <f>IF(N219="snížená",J219,0)</f>
        <v>0</v>
      </c>
      <c r="BG219" s="231">
        <f>IF(N219="zákl. přenesená",J219,0)</f>
        <v>0</v>
      </c>
      <c r="BH219" s="231">
        <f>IF(N219="sníž. přenesená",J219,0)</f>
        <v>0</v>
      </c>
      <c r="BI219" s="231">
        <f>IF(N219="nulová",J219,0)</f>
        <v>0</v>
      </c>
      <c r="BJ219" s="18" t="s">
        <v>83</v>
      </c>
      <c r="BK219" s="231">
        <f>ROUND(I219*H219,2)</f>
        <v>0</v>
      </c>
      <c r="BL219" s="18" t="s">
        <v>173</v>
      </c>
      <c r="BM219" s="230" t="s">
        <v>914</v>
      </c>
    </row>
    <row r="220" s="2" customFormat="1">
      <c r="A220" s="39"/>
      <c r="B220" s="40"/>
      <c r="C220" s="41"/>
      <c r="D220" s="232" t="s">
        <v>154</v>
      </c>
      <c r="E220" s="41"/>
      <c r="F220" s="233" t="s">
        <v>479</v>
      </c>
      <c r="G220" s="41"/>
      <c r="H220" s="41"/>
      <c r="I220" s="234"/>
      <c r="J220" s="41"/>
      <c r="K220" s="41"/>
      <c r="L220" s="45"/>
      <c r="M220" s="235"/>
      <c r="N220" s="236"/>
      <c r="O220" s="92"/>
      <c r="P220" s="92"/>
      <c r="Q220" s="92"/>
      <c r="R220" s="92"/>
      <c r="S220" s="92"/>
      <c r="T220" s="93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T220" s="18" t="s">
        <v>154</v>
      </c>
      <c r="AU220" s="18" t="s">
        <v>85</v>
      </c>
    </row>
    <row r="221" s="2" customFormat="1">
      <c r="A221" s="39"/>
      <c r="B221" s="40"/>
      <c r="C221" s="41"/>
      <c r="D221" s="237" t="s">
        <v>155</v>
      </c>
      <c r="E221" s="41"/>
      <c r="F221" s="238" t="s">
        <v>480</v>
      </c>
      <c r="G221" s="41"/>
      <c r="H221" s="41"/>
      <c r="I221" s="234"/>
      <c r="J221" s="41"/>
      <c r="K221" s="41"/>
      <c r="L221" s="45"/>
      <c r="M221" s="235"/>
      <c r="N221" s="236"/>
      <c r="O221" s="92"/>
      <c r="P221" s="92"/>
      <c r="Q221" s="92"/>
      <c r="R221" s="92"/>
      <c r="S221" s="92"/>
      <c r="T221" s="93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155</v>
      </c>
      <c r="AU221" s="18" t="s">
        <v>85</v>
      </c>
    </row>
    <row r="222" s="14" customFormat="1">
      <c r="A222" s="14"/>
      <c r="B222" s="249"/>
      <c r="C222" s="250"/>
      <c r="D222" s="232" t="s">
        <v>157</v>
      </c>
      <c r="E222" s="251" t="s">
        <v>1</v>
      </c>
      <c r="F222" s="252" t="s">
        <v>278</v>
      </c>
      <c r="G222" s="250"/>
      <c r="H222" s="253">
        <v>247.19999999999999</v>
      </c>
      <c r="I222" s="254"/>
      <c r="J222" s="250"/>
      <c r="K222" s="250"/>
      <c r="L222" s="255"/>
      <c r="M222" s="256"/>
      <c r="N222" s="257"/>
      <c r="O222" s="257"/>
      <c r="P222" s="257"/>
      <c r="Q222" s="257"/>
      <c r="R222" s="257"/>
      <c r="S222" s="257"/>
      <c r="T222" s="258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59" t="s">
        <v>157</v>
      </c>
      <c r="AU222" s="259" t="s">
        <v>85</v>
      </c>
      <c r="AV222" s="14" t="s">
        <v>85</v>
      </c>
      <c r="AW222" s="14" t="s">
        <v>32</v>
      </c>
      <c r="AX222" s="14" t="s">
        <v>83</v>
      </c>
      <c r="AY222" s="259" t="s">
        <v>144</v>
      </c>
    </row>
    <row r="223" s="14" customFormat="1">
      <c r="A223" s="14"/>
      <c r="B223" s="249"/>
      <c r="C223" s="250"/>
      <c r="D223" s="232" t="s">
        <v>157</v>
      </c>
      <c r="E223" s="250"/>
      <c r="F223" s="252" t="s">
        <v>911</v>
      </c>
      <c r="G223" s="250"/>
      <c r="H223" s="253">
        <v>24.719999999999999</v>
      </c>
      <c r="I223" s="254"/>
      <c r="J223" s="250"/>
      <c r="K223" s="250"/>
      <c r="L223" s="255"/>
      <c r="M223" s="256"/>
      <c r="N223" s="257"/>
      <c r="O223" s="257"/>
      <c r="P223" s="257"/>
      <c r="Q223" s="257"/>
      <c r="R223" s="257"/>
      <c r="S223" s="257"/>
      <c r="T223" s="258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59" t="s">
        <v>157</v>
      </c>
      <c r="AU223" s="259" t="s">
        <v>85</v>
      </c>
      <c r="AV223" s="14" t="s">
        <v>85</v>
      </c>
      <c r="AW223" s="14" t="s">
        <v>4</v>
      </c>
      <c r="AX223" s="14" t="s">
        <v>83</v>
      </c>
      <c r="AY223" s="259" t="s">
        <v>144</v>
      </c>
    </row>
    <row r="224" s="2" customFormat="1" ht="16.5" customHeight="1">
      <c r="A224" s="39"/>
      <c r="B224" s="40"/>
      <c r="C224" s="219" t="s">
        <v>422</v>
      </c>
      <c r="D224" s="219" t="s">
        <v>147</v>
      </c>
      <c r="E224" s="220" t="s">
        <v>482</v>
      </c>
      <c r="F224" s="221" t="s">
        <v>483</v>
      </c>
      <c r="G224" s="222" t="s">
        <v>279</v>
      </c>
      <c r="H224" s="223">
        <v>24.719999999999999</v>
      </c>
      <c r="I224" s="224"/>
      <c r="J224" s="225">
        <f>ROUND(I224*H224,2)</f>
        <v>0</v>
      </c>
      <c r="K224" s="221" t="s">
        <v>151</v>
      </c>
      <c r="L224" s="45"/>
      <c r="M224" s="226" t="s">
        <v>1</v>
      </c>
      <c r="N224" s="227" t="s">
        <v>40</v>
      </c>
      <c r="O224" s="92"/>
      <c r="P224" s="228">
        <f>O224*H224</f>
        <v>0</v>
      </c>
      <c r="Q224" s="228">
        <v>0</v>
      </c>
      <c r="R224" s="228">
        <f>Q224*H224</f>
        <v>0</v>
      </c>
      <c r="S224" s="228">
        <v>0</v>
      </c>
      <c r="T224" s="229">
        <f>S224*H224</f>
        <v>0</v>
      </c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R224" s="230" t="s">
        <v>173</v>
      </c>
      <c r="AT224" s="230" t="s">
        <v>147</v>
      </c>
      <c r="AU224" s="230" t="s">
        <v>85</v>
      </c>
      <c r="AY224" s="18" t="s">
        <v>144</v>
      </c>
      <c r="BE224" s="231">
        <f>IF(N224="základní",J224,0)</f>
        <v>0</v>
      </c>
      <c r="BF224" s="231">
        <f>IF(N224="snížená",J224,0)</f>
        <v>0</v>
      </c>
      <c r="BG224" s="231">
        <f>IF(N224="zákl. přenesená",J224,0)</f>
        <v>0</v>
      </c>
      <c r="BH224" s="231">
        <f>IF(N224="sníž. přenesená",J224,0)</f>
        <v>0</v>
      </c>
      <c r="BI224" s="231">
        <f>IF(N224="nulová",J224,0)</f>
        <v>0</v>
      </c>
      <c r="BJ224" s="18" t="s">
        <v>83</v>
      </c>
      <c r="BK224" s="231">
        <f>ROUND(I224*H224,2)</f>
        <v>0</v>
      </c>
      <c r="BL224" s="18" t="s">
        <v>173</v>
      </c>
      <c r="BM224" s="230" t="s">
        <v>915</v>
      </c>
    </row>
    <row r="225" s="2" customFormat="1">
      <c r="A225" s="39"/>
      <c r="B225" s="40"/>
      <c r="C225" s="41"/>
      <c r="D225" s="232" t="s">
        <v>154</v>
      </c>
      <c r="E225" s="41"/>
      <c r="F225" s="233" t="s">
        <v>485</v>
      </c>
      <c r="G225" s="41"/>
      <c r="H225" s="41"/>
      <c r="I225" s="234"/>
      <c r="J225" s="41"/>
      <c r="K225" s="41"/>
      <c r="L225" s="45"/>
      <c r="M225" s="235"/>
      <c r="N225" s="236"/>
      <c r="O225" s="92"/>
      <c r="P225" s="92"/>
      <c r="Q225" s="92"/>
      <c r="R225" s="92"/>
      <c r="S225" s="92"/>
      <c r="T225" s="93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T225" s="18" t="s">
        <v>154</v>
      </c>
      <c r="AU225" s="18" t="s">
        <v>85</v>
      </c>
    </row>
    <row r="226" s="2" customFormat="1">
      <c r="A226" s="39"/>
      <c r="B226" s="40"/>
      <c r="C226" s="41"/>
      <c r="D226" s="237" t="s">
        <v>155</v>
      </c>
      <c r="E226" s="41"/>
      <c r="F226" s="238" t="s">
        <v>486</v>
      </c>
      <c r="G226" s="41"/>
      <c r="H226" s="41"/>
      <c r="I226" s="234"/>
      <c r="J226" s="41"/>
      <c r="K226" s="41"/>
      <c r="L226" s="45"/>
      <c r="M226" s="235"/>
      <c r="N226" s="236"/>
      <c r="O226" s="92"/>
      <c r="P226" s="92"/>
      <c r="Q226" s="92"/>
      <c r="R226" s="92"/>
      <c r="S226" s="92"/>
      <c r="T226" s="93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155</v>
      </c>
      <c r="AU226" s="18" t="s">
        <v>85</v>
      </c>
    </row>
    <row r="227" s="14" customFormat="1">
      <c r="A227" s="14"/>
      <c r="B227" s="249"/>
      <c r="C227" s="250"/>
      <c r="D227" s="232" t="s">
        <v>157</v>
      </c>
      <c r="E227" s="251" t="s">
        <v>1</v>
      </c>
      <c r="F227" s="252" t="s">
        <v>278</v>
      </c>
      <c r="G227" s="250"/>
      <c r="H227" s="253">
        <v>247.19999999999999</v>
      </c>
      <c r="I227" s="254"/>
      <c r="J227" s="250"/>
      <c r="K227" s="250"/>
      <c r="L227" s="255"/>
      <c r="M227" s="256"/>
      <c r="N227" s="257"/>
      <c r="O227" s="257"/>
      <c r="P227" s="257"/>
      <c r="Q227" s="257"/>
      <c r="R227" s="257"/>
      <c r="S227" s="257"/>
      <c r="T227" s="258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59" t="s">
        <v>157</v>
      </c>
      <c r="AU227" s="259" t="s">
        <v>85</v>
      </c>
      <c r="AV227" s="14" t="s">
        <v>85</v>
      </c>
      <c r="AW227" s="14" t="s">
        <v>32</v>
      </c>
      <c r="AX227" s="14" t="s">
        <v>83</v>
      </c>
      <c r="AY227" s="259" t="s">
        <v>144</v>
      </c>
    </row>
    <row r="228" s="14" customFormat="1">
      <c r="A228" s="14"/>
      <c r="B228" s="249"/>
      <c r="C228" s="250"/>
      <c r="D228" s="232" t="s">
        <v>157</v>
      </c>
      <c r="E228" s="250"/>
      <c r="F228" s="252" t="s">
        <v>911</v>
      </c>
      <c r="G228" s="250"/>
      <c r="H228" s="253">
        <v>24.719999999999999</v>
      </c>
      <c r="I228" s="254"/>
      <c r="J228" s="250"/>
      <c r="K228" s="250"/>
      <c r="L228" s="255"/>
      <c r="M228" s="256"/>
      <c r="N228" s="257"/>
      <c r="O228" s="257"/>
      <c r="P228" s="257"/>
      <c r="Q228" s="257"/>
      <c r="R228" s="257"/>
      <c r="S228" s="257"/>
      <c r="T228" s="258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59" t="s">
        <v>157</v>
      </c>
      <c r="AU228" s="259" t="s">
        <v>85</v>
      </c>
      <c r="AV228" s="14" t="s">
        <v>85</v>
      </c>
      <c r="AW228" s="14" t="s">
        <v>4</v>
      </c>
      <c r="AX228" s="14" t="s">
        <v>83</v>
      </c>
      <c r="AY228" s="259" t="s">
        <v>144</v>
      </c>
    </row>
    <row r="229" s="12" customFormat="1" ht="22.8" customHeight="1">
      <c r="A229" s="12"/>
      <c r="B229" s="203"/>
      <c r="C229" s="204"/>
      <c r="D229" s="205" t="s">
        <v>74</v>
      </c>
      <c r="E229" s="217" t="s">
        <v>85</v>
      </c>
      <c r="F229" s="217" t="s">
        <v>518</v>
      </c>
      <c r="G229" s="204"/>
      <c r="H229" s="204"/>
      <c r="I229" s="207"/>
      <c r="J229" s="218">
        <f>BK229</f>
        <v>0</v>
      </c>
      <c r="K229" s="204"/>
      <c r="L229" s="209"/>
      <c r="M229" s="210"/>
      <c r="N229" s="211"/>
      <c r="O229" s="211"/>
      <c r="P229" s="212">
        <f>SUM(P230:P245)</f>
        <v>0</v>
      </c>
      <c r="Q229" s="211"/>
      <c r="R229" s="212">
        <f>SUM(R230:R245)</f>
        <v>0.43343432999999998</v>
      </c>
      <c r="S229" s="211"/>
      <c r="T229" s="213">
        <f>SUM(T230:T245)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14" t="s">
        <v>83</v>
      </c>
      <c r="AT229" s="215" t="s">
        <v>74</v>
      </c>
      <c r="AU229" s="215" t="s">
        <v>83</v>
      </c>
      <c r="AY229" s="214" t="s">
        <v>144</v>
      </c>
      <c r="BK229" s="216">
        <f>SUM(BK230:BK245)</f>
        <v>0</v>
      </c>
    </row>
    <row r="230" s="2" customFormat="1" ht="24.15" customHeight="1">
      <c r="A230" s="39"/>
      <c r="B230" s="40"/>
      <c r="C230" s="219" t="s">
        <v>427</v>
      </c>
      <c r="D230" s="219" t="s">
        <v>147</v>
      </c>
      <c r="E230" s="220" t="s">
        <v>520</v>
      </c>
      <c r="F230" s="221" t="s">
        <v>521</v>
      </c>
      <c r="G230" s="222" t="s">
        <v>279</v>
      </c>
      <c r="H230" s="223">
        <v>272.10899999999998</v>
      </c>
      <c r="I230" s="224"/>
      <c r="J230" s="225">
        <f>ROUND(I230*H230,2)</f>
        <v>0</v>
      </c>
      <c r="K230" s="221" t="s">
        <v>151</v>
      </c>
      <c r="L230" s="45"/>
      <c r="M230" s="226" t="s">
        <v>1</v>
      </c>
      <c r="N230" s="227" t="s">
        <v>40</v>
      </c>
      <c r="O230" s="92"/>
      <c r="P230" s="228">
        <f>O230*H230</f>
        <v>0</v>
      </c>
      <c r="Q230" s="228">
        <v>0.00017000000000000001</v>
      </c>
      <c r="R230" s="228">
        <f>Q230*H230</f>
        <v>0.046258529999999999</v>
      </c>
      <c r="S230" s="228">
        <v>0</v>
      </c>
      <c r="T230" s="229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30" t="s">
        <v>173</v>
      </c>
      <c r="AT230" s="230" t="s">
        <v>147</v>
      </c>
      <c r="AU230" s="230" t="s">
        <v>85</v>
      </c>
      <c r="AY230" s="18" t="s">
        <v>144</v>
      </c>
      <c r="BE230" s="231">
        <f>IF(N230="základní",J230,0)</f>
        <v>0</v>
      </c>
      <c r="BF230" s="231">
        <f>IF(N230="snížená",J230,0)</f>
        <v>0</v>
      </c>
      <c r="BG230" s="231">
        <f>IF(N230="zákl. přenesená",J230,0)</f>
        <v>0</v>
      </c>
      <c r="BH230" s="231">
        <f>IF(N230="sníž. přenesená",J230,0)</f>
        <v>0</v>
      </c>
      <c r="BI230" s="231">
        <f>IF(N230="nulová",J230,0)</f>
        <v>0</v>
      </c>
      <c r="BJ230" s="18" t="s">
        <v>83</v>
      </c>
      <c r="BK230" s="231">
        <f>ROUND(I230*H230,2)</f>
        <v>0</v>
      </c>
      <c r="BL230" s="18" t="s">
        <v>173</v>
      </c>
      <c r="BM230" s="230" t="s">
        <v>916</v>
      </c>
    </row>
    <row r="231" s="2" customFormat="1">
      <c r="A231" s="39"/>
      <c r="B231" s="40"/>
      <c r="C231" s="41"/>
      <c r="D231" s="232" t="s">
        <v>154</v>
      </c>
      <c r="E231" s="41"/>
      <c r="F231" s="233" t="s">
        <v>523</v>
      </c>
      <c r="G231" s="41"/>
      <c r="H231" s="41"/>
      <c r="I231" s="234"/>
      <c r="J231" s="41"/>
      <c r="K231" s="41"/>
      <c r="L231" s="45"/>
      <c r="M231" s="235"/>
      <c r="N231" s="236"/>
      <c r="O231" s="92"/>
      <c r="P231" s="92"/>
      <c r="Q231" s="92"/>
      <c r="R231" s="92"/>
      <c r="S231" s="92"/>
      <c r="T231" s="93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154</v>
      </c>
      <c r="AU231" s="18" t="s">
        <v>85</v>
      </c>
    </row>
    <row r="232" s="2" customFormat="1">
      <c r="A232" s="39"/>
      <c r="B232" s="40"/>
      <c r="C232" s="41"/>
      <c r="D232" s="237" t="s">
        <v>155</v>
      </c>
      <c r="E232" s="41"/>
      <c r="F232" s="238" t="s">
        <v>524</v>
      </c>
      <c r="G232" s="41"/>
      <c r="H232" s="41"/>
      <c r="I232" s="234"/>
      <c r="J232" s="41"/>
      <c r="K232" s="41"/>
      <c r="L232" s="45"/>
      <c r="M232" s="235"/>
      <c r="N232" s="236"/>
      <c r="O232" s="92"/>
      <c r="P232" s="92"/>
      <c r="Q232" s="92"/>
      <c r="R232" s="92"/>
      <c r="S232" s="92"/>
      <c r="T232" s="93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T232" s="18" t="s">
        <v>155</v>
      </c>
      <c r="AU232" s="18" t="s">
        <v>85</v>
      </c>
    </row>
    <row r="233" s="13" customFormat="1">
      <c r="A233" s="13"/>
      <c r="B233" s="239"/>
      <c r="C233" s="240"/>
      <c r="D233" s="232" t="s">
        <v>157</v>
      </c>
      <c r="E233" s="241" t="s">
        <v>1</v>
      </c>
      <c r="F233" s="242" t="s">
        <v>525</v>
      </c>
      <c r="G233" s="240"/>
      <c r="H233" s="241" t="s">
        <v>1</v>
      </c>
      <c r="I233" s="243"/>
      <c r="J233" s="240"/>
      <c r="K233" s="240"/>
      <c r="L233" s="244"/>
      <c r="M233" s="245"/>
      <c r="N233" s="246"/>
      <c r="O233" s="246"/>
      <c r="P233" s="246"/>
      <c r="Q233" s="246"/>
      <c r="R233" s="246"/>
      <c r="S233" s="246"/>
      <c r="T233" s="247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48" t="s">
        <v>157</v>
      </c>
      <c r="AU233" s="248" t="s">
        <v>85</v>
      </c>
      <c r="AV233" s="13" t="s">
        <v>83</v>
      </c>
      <c r="AW233" s="13" t="s">
        <v>32</v>
      </c>
      <c r="AX233" s="13" t="s">
        <v>75</v>
      </c>
      <c r="AY233" s="248" t="s">
        <v>144</v>
      </c>
    </row>
    <row r="234" s="14" customFormat="1">
      <c r="A234" s="14"/>
      <c r="B234" s="249"/>
      <c r="C234" s="250"/>
      <c r="D234" s="232" t="s">
        <v>157</v>
      </c>
      <c r="E234" s="251" t="s">
        <v>1</v>
      </c>
      <c r="F234" s="252" t="s">
        <v>917</v>
      </c>
      <c r="G234" s="250"/>
      <c r="H234" s="253">
        <v>127.761</v>
      </c>
      <c r="I234" s="254"/>
      <c r="J234" s="250"/>
      <c r="K234" s="250"/>
      <c r="L234" s="255"/>
      <c r="M234" s="256"/>
      <c r="N234" s="257"/>
      <c r="O234" s="257"/>
      <c r="P234" s="257"/>
      <c r="Q234" s="257"/>
      <c r="R234" s="257"/>
      <c r="S234" s="257"/>
      <c r="T234" s="258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59" t="s">
        <v>157</v>
      </c>
      <c r="AU234" s="259" t="s">
        <v>85</v>
      </c>
      <c r="AV234" s="14" t="s">
        <v>85</v>
      </c>
      <c r="AW234" s="14" t="s">
        <v>32</v>
      </c>
      <c r="AX234" s="14" t="s">
        <v>75</v>
      </c>
      <c r="AY234" s="259" t="s">
        <v>144</v>
      </c>
    </row>
    <row r="235" s="14" customFormat="1">
      <c r="A235" s="14"/>
      <c r="B235" s="249"/>
      <c r="C235" s="250"/>
      <c r="D235" s="232" t="s">
        <v>157</v>
      </c>
      <c r="E235" s="251" t="s">
        <v>1</v>
      </c>
      <c r="F235" s="252" t="s">
        <v>918</v>
      </c>
      <c r="G235" s="250"/>
      <c r="H235" s="253">
        <v>144.34800000000001</v>
      </c>
      <c r="I235" s="254"/>
      <c r="J235" s="250"/>
      <c r="K235" s="250"/>
      <c r="L235" s="255"/>
      <c r="M235" s="256"/>
      <c r="N235" s="257"/>
      <c r="O235" s="257"/>
      <c r="P235" s="257"/>
      <c r="Q235" s="257"/>
      <c r="R235" s="257"/>
      <c r="S235" s="257"/>
      <c r="T235" s="258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T235" s="259" t="s">
        <v>157</v>
      </c>
      <c r="AU235" s="259" t="s">
        <v>85</v>
      </c>
      <c r="AV235" s="14" t="s">
        <v>85</v>
      </c>
      <c r="AW235" s="14" t="s">
        <v>32</v>
      </c>
      <c r="AX235" s="14" t="s">
        <v>75</v>
      </c>
      <c r="AY235" s="259" t="s">
        <v>144</v>
      </c>
    </row>
    <row r="236" s="15" customFormat="1">
      <c r="A236" s="15"/>
      <c r="B236" s="264"/>
      <c r="C236" s="265"/>
      <c r="D236" s="232" t="s">
        <v>157</v>
      </c>
      <c r="E236" s="266" t="s">
        <v>1</v>
      </c>
      <c r="F236" s="267" t="s">
        <v>321</v>
      </c>
      <c r="G236" s="265"/>
      <c r="H236" s="268">
        <v>272.10899999999998</v>
      </c>
      <c r="I236" s="269"/>
      <c r="J236" s="265"/>
      <c r="K236" s="265"/>
      <c r="L236" s="270"/>
      <c r="M236" s="271"/>
      <c r="N236" s="272"/>
      <c r="O236" s="272"/>
      <c r="P236" s="272"/>
      <c r="Q236" s="272"/>
      <c r="R236" s="272"/>
      <c r="S236" s="272"/>
      <c r="T236" s="273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T236" s="274" t="s">
        <v>157</v>
      </c>
      <c r="AU236" s="274" t="s">
        <v>85</v>
      </c>
      <c r="AV236" s="15" t="s">
        <v>173</v>
      </c>
      <c r="AW236" s="15" t="s">
        <v>32</v>
      </c>
      <c r="AX236" s="15" t="s">
        <v>83</v>
      </c>
      <c r="AY236" s="274" t="s">
        <v>144</v>
      </c>
    </row>
    <row r="237" s="2" customFormat="1" ht="24.15" customHeight="1">
      <c r="A237" s="39"/>
      <c r="B237" s="40"/>
      <c r="C237" s="219" t="s">
        <v>432</v>
      </c>
      <c r="D237" s="219" t="s">
        <v>147</v>
      </c>
      <c r="E237" s="220" t="s">
        <v>534</v>
      </c>
      <c r="F237" s="221" t="s">
        <v>535</v>
      </c>
      <c r="G237" s="222" t="s">
        <v>279</v>
      </c>
      <c r="H237" s="223">
        <v>691.58100000000002</v>
      </c>
      <c r="I237" s="224"/>
      <c r="J237" s="225">
        <f>ROUND(I237*H237,2)</f>
        <v>0</v>
      </c>
      <c r="K237" s="221" t="s">
        <v>151</v>
      </c>
      <c r="L237" s="45"/>
      <c r="M237" s="226" t="s">
        <v>1</v>
      </c>
      <c r="N237" s="227" t="s">
        <v>40</v>
      </c>
      <c r="O237" s="92"/>
      <c r="P237" s="228">
        <f>O237*H237</f>
        <v>0</v>
      </c>
      <c r="Q237" s="228">
        <v>0.00010000000000000001</v>
      </c>
      <c r="R237" s="228">
        <f>Q237*H237</f>
        <v>0.0691581</v>
      </c>
      <c r="S237" s="228">
        <v>0</v>
      </c>
      <c r="T237" s="229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30" t="s">
        <v>173</v>
      </c>
      <c r="AT237" s="230" t="s">
        <v>147</v>
      </c>
      <c r="AU237" s="230" t="s">
        <v>85</v>
      </c>
      <c r="AY237" s="18" t="s">
        <v>144</v>
      </c>
      <c r="BE237" s="231">
        <f>IF(N237="základní",J237,0)</f>
        <v>0</v>
      </c>
      <c r="BF237" s="231">
        <f>IF(N237="snížená",J237,0)</f>
        <v>0</v>
      </c>
      <c r="BG237" s="231">
        <f>IF(N237="zákl. přenesená",J237,0)</f>
        <v>0</v>
      </c>
      <c r="BH237" s="231">
        <f>IF(N237="sníž. přenesená",J237,0)</f>
        <v>0</v>
      </c>
      <c r="BI237" s="231">
        <f>IF(N237="nulová",J237,0)</f>
        <v>0</v>
      </c>
      <c r="BJ237" s="18" t="s">
        <v>83</v>
      </c>
      <c r="BK237" s="231">
        <f>ROUND(I237*H237,2)</f>
        <v>0</v>
      </c>
      <c r="BL237" s="18" t="s">
        <v>173</v>
      </c>
      <c r="BM237" s="230" t="s">
        <v>919</v>
      </c>
    </row>
    <row r="238" s="2" customFormat="1">
      <c r="A238" s="39"/>
      <c r="B238" s="40"/>
      <c r="C238" s="41"/>
      <c r="D238" s="232" t="s">
        <v>154</v>
      </c>
      <c r="E238" s="41"/>
      <c r="F238" s="233" t="s">
        <v>537</v>
      </c>
      <c r="G238" s="41"/>
      <c r="H238" s="41"/>
      <c r="I238" s="234"/>
      <c r="J238" s="41"/>
      <c r="K238" s="41"/>
      <c r="L238" s="45"/>
      <c r="M238" s="235"/>
      <c r="N238" s="236"/>
      <c r="O238" s="92"/>
      <c r="P238" s="92"/>
      <c r="Q238" s="92"/>
      <c r="R238" s="92"/>
      <c r="S238" s="92"/>
      <c r="T238" s="93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154</v>
      </c>
      <c r="AU238" s="18" t="s">
        <v>85</v>
      </c>
    </row>
    <row r="239" s="2" customFormat="1">
      <c r="A239" s="39"/>
      <c r="B239" s="40"/>
      <c r="C239" s="41"/>
      <c r="D239" s="237" t="s">
        <v>155</v>
      </c>
      <c r="E239" s="41"/>
      <c r="F239" s="238" t="s">
        <v>538</v>
      </c>
      <c r="G239" s="41"/>
      <c r="H239" s="41"/>
      <c r="I239" s="234"/>
      <c r="J239" s="41"/>
      <c r="K239" s="41"/>
      <c r="L239" s="45"/>
      <c r="M239" s="235"/>
      <c r="N239" s="236"/>
      <c r="O239" s="92"/>
      <c r="P239" s="92"/>
      <c r="Q239" s="92"/>
      <c r="R239" s="92"/>
      <c r="S239" s="92"/>
      <c r="T239" s="93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155</v>
      </c>
      <c r="AU239" s="18" t="s">
        <v>85</v>
      </c>
    </row>
    <row r="240" s="13" customFormat="1">
      <c r="A240" s="13"/>
      <c r="B240" s="239"/>
      <c r="C240" s="240"/>
      <c r="D240" s="232" t="s">
        <v>157</v>
      </c>
      <c r="E240" s="241" t="s">
        <v>1</v>
      </c>
      <c r="F240" s="242" t="s">
        <v>539</v>
      </c>
      <c r="G240" s="240"/>
      <c r="H240" s="241" t="s">
        <v>1</v>
      </c>
      <c r="I240" s="243"/>
      <c r="J240" s="240"/>
      <c r="K240" s="240"/>
      <c r="L240" s="244"/>
      <c r="M240" s="245"/>
      <c r="N240" s="246"/>
      <c r="O240" s="246"/>
      <c r="P240" s="246"/>
      <c r="Q240" s="246"/>
      <c r="R240" s="246"/>
      <c r="S240" s="246"/>
      <c r="T240" s="247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48" t="s">
        <v>157</v>
      </c>
      <c r="AU240" s="248" t="s">
        <v>85</v>
      </c>
      <c r="AV240" s="13" t="s">
        <v>83</v>
      </c>
      <c r="AW240" s="13" t="s">
        <v>32</v>
      </c>
      <c r="AX240" s="13" t="s">
        <v>75</v>
      </c>
      <c r="AY240" s="248" t="s">
        <v>144</v>
      </c>
    </row>
    <row r="241" s="14" customFormat="1">
      <c r="A241" s="14"/>
      <c r="B241" s="249"/>
      <c r="C241" s="250"/>
      <c r="D241" s="232" t="s">
        <v>157</v>
      </c>
      <c r="E241" s="251" t="s">
        <v>1</v>
      </c>
      <c r="F241" s="252" t="s">
        <v>920</v>
      </c>
      <c r="G241" s="250"/>
      <c r="H241" s="253">
        <v>691.58100000000002</v>
      </c>
      <c r="I241" s="254"/>
      <c r="J241" s="250"/>
      <c r="K241" s="250"/>
      <c r="L241" s="255"/>
      <c r="M241" s="256"/>
      <c r="N241" s="257"/>
      <c r="O241" s="257"/>
      <c r="P241" s="257"/>
      <c r="Q241" s="257"/>
      <c r="R241" s="257"/>
      <c r="S241" s="257"/>
      <c r="T241" s="258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59" t="s">
        <v>157</v>
      </c>
      <c r="AU241" s="259" t="s">
        <v>85</v>
      </c>
      <c r="AV241" s="14" t="s">
        <v>85</v>
      </c>
      <c r="AW241" s="14" t="s">
        <v>32</v>
      </c>
      <c r="AX241" s="14" t="s">
        <v>83</v>
      </c>
      <c r="AY241" s="259" t="s">
        <v>144</v>
      </c>
    </row>
    <row r="242" s="2" customFormat="1" ht="24.15" customHeight="1">
      <c r="A242" s="39"/>
      <c r="B242" s="40"/>
      <c r="C242" s="286" t="s">
        <v>221</v>
      </c>
      <c r="D242" s="286" t="s">
        <v>417</v>
      </c>
      <c r="E242" s="287" t="s">
        <v>542</v>
      </c>
      <c r="F242" s="288" t="s">
        <v>543</v>
      </c>
      <c r="G242" s="289" t="s">
        <v>279</v>
      </c>
      <c r="H242" s="290">
        <v>1060.059</v>
      </c>
      <c r="I242" s="291"/>
      <c r="J242" s="292">
        <f>ROUND(I242*H242,2)</f>
        <v>0</v>
      </c>
      <c r="K242" s="288" t="s">
        <v>151</v>
      </c>
      <c r="L242" s="293"/>
      <c r="M242" s="294" t="s">
        <v>1</v>
      </c>
      <c r="N242" s="295" t="s">
        <v>40</v>
      </c>
      <c r="O242" s="92"/>
      <c r="P242" s="228">
        <f>O242*H242</f>
        <v>0</v>
      </c>
      <c r="Q242" s="228">
        <v>0.00029999999999999997</v>
      </c>
      <c r="R242" s="228">
        <f>Q242*H242</f>
        <v>0.31801769999999996</v>
      </c>
      <c r="S242" s="228">
        <v>0</v>
      </c>
      <c r="T242" s="229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30" t="s">
        <v>214</v>
      </c>
      <c r="AT242" s="230" t="s">
        <v>417</v>
      </c>
      <c r="AU242" s="230" t="s">
        <v>85</v>
      </c>
      <c r="AY242" s="18" t="s">
        <v>144</v>
      </c>
      <c r="BE242" s="231">
        <f>IF(N242="základní",J242,0)</f>
        <v>0</v>
      </c>
      <c r="BF242" s="231">
        <f>IF(N242="snížená",J242,0)</f>
        <v>0</v>
      </c>
      <c r="BG242" s="231">
        <f>IF(N242="zákl. přenesená",J242,0)</f>
        <v>0</v>
      </c>
      <c r="BH242" s="231">
        <f>IF(N242="sníž. přenesená",J242,0)</f>
        <v>0</v>
      </c>
      <c r="BI242" s="231">
        <f>IF(N242="nulová",J242,0)</f>
        <v>0</v>
      </c>
      <c r="BJ242" s="18" t="s">
        <v>83</v>
      </c>
      <c r="BK242" s="231">
        <f>ROUND(I242*H242,2)</f>
        <v>0</v>
      </c>
      <c r="BL242" s="18" t="s">
        <v>173</v>
      </c>
      <c r="BM242" s="230" t="s">
        <v>921</v>
      </c>
    </row>
    <row r="243" s="2" customFormat="1">
      <c r="A243" s="39"/>
      <c r="B243" s="40"/>
      <c r="C243" s="41"/>
      <c r="D243" s="232" t="s">
        <v>154</v>
      </c>
      <c r="E243" s="41"/>
      <c r="F243" s="233" t="s">
        <v>543</v>
      </c>
      <c r="G243" s="41"/>
      <c r="H243" s="41"/>
      <c r="I243" s="234"/>
      <c r="J243" s="41"/>
      <c r="K243" s="41"/>
      <c r="L243" s="45"/>
      <c r="M243" s="235"/>
      <c r="N243" s="236"/>
      <c r="O243" s="92"/>
      <c r="P243" s="92"/>
      <c r="Q243" s="92"/>
      <c r="R243" s="92"/>
      <c r="S243" s="92"/>
      <c r="T243" s="93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154</v>
      </c>
      <c r="AU243" s="18" t="s">
        <v>85</v>
      </c>
    </row>
    <row r="244" s="14" customFormat="1">
      <c r="A244" s="14"/>
      <c r="B244" s="249"/>
      <c r="C244" s="250"/>
      <c r="D244" s="232" t="s">
        <v>157</v>
      </c>
      <c r="E244" s="251" t="s">
        <v>1</v>
      </c>
      <c r="F244" s="252" t="s">
        <v>922</v>
      </c>
      <c r="G244" s="250"/>
      <c r="H244" s="253">
        <v>963.69000000000005</v>
      </c>
      <c r="I244" s="254"/>
      <c r="J244" s="250"/>
      <c r="K244" s="250"/>
      <c r="L244" s="255"/>
      <c r="M244" s="256"/>
      <c r="N244" s="257"/>
      <c r="O244" s="257"/>
      <c r="P244" s="257"/>
      <c r="Q244" s="257"/>
      <c r="R244" s="257"/>
      <c r="S244" s="257"/>
      <c r="T244" s="258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59" t="s">
        <v>157</v>
      </c>
      <c r="AU244" s="259" t="s">
        <v>85</v>
      </c>
      <c r="AV244" s="14" t="s">
        <v>85</v>
      </c>
      <c r="AW244" s="14" t="s">
        <v>32</v>
      </c>
      <c r="AX244" s="14" t="s">
        <v>83</v>
      </c>
      <c r="AY244" s="259" t="s">
        <v>144</v>
      </c>
    </row>
    <row r="245" s="14" customFormat="1">
      <c r="A245" s="14"/>
      <c r="B245" s="249"/>
      <c r="C245" s="250"/>
      <c r="D245" s="232" t="s">
        <v>157</v>
      </c>
      <c r="E245" s="250"/>
      <c r="F245" s="252" t="s">
        <v>923</v>
      </c>
      <c r="G245" s="250"/>
      <c r="H245" s="253">
        <v>1060.059</v>
      </c>
      <c r="I245" s="254"/>
      <c r="J245" s="250"/>
      <c r="K245" s="250"/>
      <c r="L245" s="255"/>
      <c r="M245" s="256"/>
      <c r="N245" s="257"/>
      <c r="O245" s="257"/>
      <c r="P245" s="257"/>
      <c r="Q245" s="257"/>
      <c r="R245" s="257"/>
      <c r="S245" s="257"/>
      <c r="T245" s="258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259" t="s">
        <v>157</v>
      </c>
      <c r="AU245" s="259" t="s">
        <v>85</v>
      </c>
      <c r="AV245" s="14" t="s">
        <v>85</v>
      </c>
      <c r="AW245" s="14" t="s">
        <v>4</v>
      </c>
      <c r="AX245" s="14" t="s">
        <v>83</v>
      </c>
      <c r="AY245" s="259" t="s">
        <v>144</v>
      </c>
    </row>
    <row r="246" s="12" customFormat="1" ht="22.8" customHeight="1">
      <c r="A246" s="12"/>
      <c r="B246" s="203"/>
      <c r="C246" s="204"/>
      <c r="D246" s="205" t="s">
        <v>74</v>
      </c>
      <c r="E246" s="217" t="s">
        <v>173</v>
      </c>
      <c r="F246" s="217" t="s">
        <v>859</v>
      </c>
      <c r="G246" s="204"/>
      <c r="H246" s="204"/>
      <c r="I246" s="207"/>
      <c r="J246" s="218">
        <f>BK246</f>
        <v>0</v>
      </c>
      <c r="K246" s="204"/>
      <c r="L246" s="209"/>
      <c r="M246" s="210"/>
      <c r="N246" s="211"/>
      <c r="O246" s="211"/>
      <c r="P246" s="212">
        <f>SUM(P247:P266)</f>
        <v>0</v>
      </c>
      <c r="Q246" s="211"/>
      <c r="R246" s="212">
        <f>SUM(R247:R266)</f>
        <v>2.2221584000000001</v>
      </c>
      <c r="S246" s="211"/>
      <c r="T246" s="213">
        <f>SUM(T247:T266)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14" t="s">
        <v>83</v>
      </c>
      <c r="AT246" s="215" t="s">
        <v>74</v>
      </c>
      <c r="AU246" s="215" t="s">
        <v>83</v>
      </c>
      <c r="AY246" s="214" t="s">
        <v>144</v>
      </c>
      <c r="BK246" s="216">
        <f>SUM(BK247:BK266)</f>
        <v>0</v>
      </c>
    </row>
    <row r="247" s="2" customFormat="1" ht="24.15" customHeight="1">
      <c r="A247" s="39"/>
      <c r="B247" s="40"/>
      <c r="C247" s="219" t="s">
        <v>7</v>
      </c>
      <c r="D247" s="219" t="s">
        <v>147</v>
      </c>
      <c r="E247" s="220" t="s">
        <v>924</v>
      </c>
      <c r="F247" s="221" t="s">
        <v>925</v>
      </c>
      <c r="G247" s="222" t="s">
        <v>279</v>
      </c>
      <c r="H247" s="223">
        <v>10.472</v>
      </c>
      <c r="I247" s="224"/>
      <c r="J247" s="225">
        <f>ROUND(I247*H247,2)</f>
        <v>0</v>
      </c>
      <c r="K247" s="221" t="s">
        <v>151</v>
      </c>
      <c r="L247" s="45"/>
      <c r="M247" s="226" t="s">
        <v>1</v>
      </c>
      <c r="N247" s="227" t="s">
        <v>40</v>
      </c>
      <c r="O247" s="92"/>
      <c r="P247" s="228">
        <f>O247*H247</f>
        <v>0</v>
      </c>
      <c r="Q247" s="228">
        <v>0.05305</v>
      </c>
      <c r="R247" s="228">
        <f>Q247*H247</f>
        <v>0.55553960000000002</v>
      </c>
      <c r="S247" s="228">
        <v>0</v>
      </c>
      <c r="T247" s="229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30" t="s">
        <v>173</v>
      </c>
      <c r="AT247" s="230" t="s">
        <v>147</v>
      </c>
      <c r="AU247" s="230" t="s">
        <v>85</v>
      </c>
      <c r="AY247" s="18" t="s">
        <v>144</v>
      </c>
      <c r="BE247" s="231">
        <f>IF(N247="základní",J247,0)</f>
        <v>0</v>
      </c>
      <c r="BF247" s="231">
        <f>IF(N247="snížená",J247,0)</f>
        <v>0</v>
      </c>
      <c r="BG247" s="231">
        <f>IF(N247="zákl. přenesená",J247,0)</f>
        <v>0</v>
      </c>
      <c r="BH247" s="231">
        <f>IF(N247="sníž. přenesená",J247,0)</f>
        <v>0</v>
      </c>
      <c r="BI247" s="231">
        <f>IF(N247="nulová",J247,0)</f>
        <v>0</v>
      </c>
      <c r="BJ247" s="18" t="s">
        <v>83</v>
      </c>
      <c r="BK247" s="231">
        <f>ROUND(I247*H247,2)</f>
        <v>0</v>
      </c>
      <c r="BL247" s="18" t="s">
        <v>173</v>
      </c>
      <c r="BM247" s="230" t="s">
        <v>926</v>
      </c>
    </row>
    <row r="248" s="2" customFormat="1">
      <c r="A248" s="39"/>
      <c r="B248" s="40"/>
      <c r="C248" s="41"/>
      <c r="D248" s="232" t="s">
        <v>154</v>
      </c>
      <c r="E248" s="41"/>
      <c r="F248" s="233" t="s">
        <v>927</v>
      </c>
      <c r="G248" s="41"/>
      <c r="H248" s="41"/>
      <c r="I248" s="234"/>
      <c r="J248" s="41"/>
      <c r="K248" s="41"/>
      <c r="L248" s="45"/>
      <c r="M248" s="235"/>
      <c r="N248" s="236"/>
      <c r="O248" s="92"/>
      <c r="P248" s="92"/>
      <c r="Q248" s="92"/>
      <c r="R248" s="92"/>
      <c r="S248" s="92"/>
      <c r="T248" s="93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154</v>
      </c>
      <c r="AU248" s="18" t="s">
        <v>85</v>
      </c>
    </row>
    <row r="249" s="2" customFormat="1">
      <c r="A249" s="39"/>
      <c r="B249" s="40"/>
      <c r="C249" s="41"/>
      <c r="D249" s="237" t="s">
        <v>155</v>
      </c>
      <c r="E249" s="41"/>
      <c r="F249" s="238" t="s">
        <v>928</v>
      </c>
      <c r="G249" s="41"/>
      <c r="H249" s="41"/>
      <c r="I249" s="234"/>
      <c r="J249" s="41"/>
      <c r="K249" s="41"/>
      <c r="L249" s="45"/>
      <c r="M249" s="235"/>
      <c r="N249" s="236"/>
      <c r="O249" s="92"/>
      <c r="P249" s="92"/>
      <c r="Q249" s="92"/>
      <c r="R249" s="92"/>
      <c r="S249" s="92"/>
      <c r="T249" s="93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155</v>
      </c>
      <c r="AU249" s="18" t="s">
        <v>85</v>
      </c>
    </row>
    <row r="250" s="14" customFormat="1">
      <c r="A250" s="14"/>
      <c r="B250" s="249"/>
      <c r="C250" s="250"/>
      <c r="D250" s="232" t="s">
        <v>157</v>
      </c>
      <c r="E250" s="251" t="s">
        <v>1</v>
      </c>
      <c r="F250" s="252" t="s">
        <v>929</v>
      </c>
      <c r="G250" s="250"/>
      <c r="H250" s="253">
        <v>10.472</v>
      </c>
      <c r="I250" s="254"/>
      <c r="J250" s="250"/>
      <c r="K250" s="250"/>
      <c r="L250" s="255"/>
      <c r="M250" s="256"/>
      <c r="N250" s="257"/>
      <c r="O250" s="257"/>
      <c r="P250" s="257"/>
      <c r="Q250" s="257"/>
      <c r="R250" s="257"/>
      <c r="S250" s="257"/>
      <c r="T250" s="258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59" t="s">
        <v>157</v>
      </c>
      <c r="AU250" s="259" t="s">
        <v>85</v>
      </c>
      <c r="AV250" s="14" t="s">
        <v>85</v>
      </c>
      <c r="AW250" s="14" t="s">
        <v>32</v>
      </c>
      <c r="AX250" s="14" t="s">
        <v>83</v>
      </c>
      <c r="AY250" s="259" t="s">
        <v>144</v>
      </c>
    </row>
    <row r="251" s="2" customFormat="1" ht="24.15" customHeight="1">
      <c r="A251" s="39"/>
      <c r="B251" s="40"/>
      <c r="C251" s="219" t="s">
        <v>462</v>
      </c>
      <c r="D251" s="219" t="s">
        <v>147</v>
      </c>
      <c r="E251" s="220" t="s">
        <v>930</v>
      </c>
      <c r="F251" s="221" t="s">
        <v>931</v>
      </c>
      <c r="G251" s="222" t="s">
        <v>279</v>
      </c>
      <c r="H251" s="223">
        <v>31.416</v>
      </c>
      <c r="I251" s="224"/>
      <c r="J251" s="225">
        <f>ROUND(I251*H251,2)</f>
        <v>0</v>
      </c>
      <c r="K251" s="221" t="s">
        <v>151</v>
      </c>
      <c r="L251" s="45"/>
      <c r="M251" s="226" t="s">
        <v>1</v>
      </c>
      <c r="N251" s="227" t="s">
        <v>40</v>
      </c>
      <c r="O251" s="92"/>
      <c r="P251" s="228">
        <f>O251*H251</f>
        <v>0</v>
      </c>
      <c r="Q251" s="228">
        <v>0.05305</v>
      </c>
      <c r="R251" s="228">
        <f>Q251*H251</f>
        <v>1.6666188</v>
      </c>
      <c r="S251" s="228">
        <v>0</v>
      </c>
      <c r="T251" s="229">
        <f>S251*H251</f>
        <v>0</v>
      </c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R251" s="230" t="s">
        <v>173</v>
      </c>
      <c r="AT251" s="230" t="s">
        <v>147</v>
      </c>
      <c r="AU251" s="230" t="s">
        <v>85</v>
      </c>
      <c r="AY251" s="18" t="s">
        <v>144</v>
      </c>
      <c r="BE251" s="231">
        <f>IF(N251="základní",J251,0)</f>
        <v>0</v>
      </c>
      <c r="BF251" s="231">
        <f>IF(N251="snížená",J251,0)</f>
        <v>0</v>
      </c>
      <c r="BG251" s="231">
        <f>IF(N251="zákl. přenesená",J251,0)</f>
        <v>0</v>
      </c>
      <c r="BH251" s="231">
        <f>IF(N251="sníž. přenesená",J251,0)</f>
        <v>0</v>
      </c>
      <c r="BI251" s="231">
        <f>IF(N251="nulová",J251,0)</f>
        <v>0</v>
      </c>
      <c r="BJ251" s="18" t="s">
        <v>83</v>
      </c>
      <c r="BK251" s="231">
        <f>ROUND(I251*H251,2)</f>
        <v>0</v>
      </c>
      <c r="BL251" s="18" t="s">
        <v>173</v>
      </c>
      <c r="BM251" s="230" t="s">
        <v>932</v>
      </c>
    </row>
    <row r="252" s="2" customFormat="1">
      <c r="A252" s="39"/>
      <c r="B252" s="40"/>
      <c r="C252" s="41"/>
      <c r="D252" s="232" t="s">
        <v>154</v>
      </c>
      <c r="E252" s="41"/>
      <c r="F252" s="233" t="s">
        <v>933</v>
      </c>
      <c r="G252" s="41"/>
      <c r="H252" s="41"/>
      <c r="I252" s="234"/>
      <c r="J252" s="41"/>
      <c r="K252" s="41"/>
      <c r="L252" s="45"/>
      <c r="M252" s="235"/>
      <c r="N252" s="236"/>
      <c r="O252" s="92"/>
      <c r="P252" s="92"/>
      <c r="Q252" s="92"/>
      <c r="R252" s="92"/>
      <c r="S252" s="92"/>
      <c r="T252" s="93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T252" s="18" t="s">
        <v>154</v>
      </c>
      <c r="AU252" s="18" t="s">
        <v>85</v>
      </c>
    </row>
    <row r="253" s="2" customFormat="1">
      <c r="A253" s="39"/>
      <c r="B253" s="40"/>
      <c r="C253" s="41"/>
      <c r="D253" s="237" t="s">
        <v>155</v>
      </c>
      <c r="E253" s="41"/>
      <c r="F253" s="238" t="s">
        <v>934</v>
      </c>
      <c r="G253" s="41"/>
      <c r="H253" s="41"/>
      <c r="I253" s="234"/>
      <c r="J253" s="41"/>
      <c r="K253" s="41"/>
      <c r="L253" s="45"/>
      <c r="M253" s="235"/>
      <c r="N253" s="236"/>
      <c r="O253" s="92"/>
      <c r="P253" s="92"/>
      <c r="Q253" s="92"/>
      <c r="R253" s="92"/>
      <c r="S253" s="92"/>
      <c r="T253" s="93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T253" s="18" t="s">
        <v>155</v>
      </c>
      <c r="AU253" s="18" t="s">
        <v>85</v>
      </c>
    </row>
    <row r="254" s="14" customFormat="1">
      <c r="A254" s="14"/>
      <c r="B254" s="249"/>
      <c r="C254" s="250"/>
      <c r="D254" s="232" t="s">
        <v>157</v>
      </c>
      <c r="E254" s="251" t="s">
        <v>1</v>
      </c>
      <c r="F254" s="252" t="s">
        <v>935</v>
      </c>
      <c r="G254" s="250"/>
      <c r="H254" s="253">
        <v>31.416</v>
      </c>
      <c r="I254" s="254"/>
      <c r="J254" s="250"/>
      <c r="K254" s="250"/>
      <c r="L254" s="255"/>
      <c r="M254" s="256"/>
      <c r="N254" s="257"/>
      <c r="O254" s="257"/>
      <c r="P254" s="257"/>
      <c r="Q254" s="257"/>
      <c r="R254" s="257"/>
      <c r="S254" s="257"/>
      <c r="T254" s="258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59" t="s">
        <v>157</v>
      </c>
      <c r="AU254" s="259" t="s">
        <v>85</v>
      </c>
      <c r="AV254" s="14" t="s">
        <v>85</v>
      </c>
      <c r="AW254" s="14" t="s">
        <v>32</v>
      </c>
      <c r="AX254" s="14" t="s">
        <v>83</v>
      </c>
      <c r="AY254" s="259" t="s">
        <v>144</v>
      </c>
    </row>
    <row r="255" s="2" customFormat="1" ht="24.15" customHeight="1">
      <c r="A255" s="39"/>
      <c r="B255" s="40"/>
      <c r="C255" s="219" t="s">
        <v>469</v>
      </c>
      <c r="D255" s="219" t="s">
        <v>147</v>
      </c>
      <c r="E255" s="220" t="s">
        <v>936</v>
      </c>
      <c r="F255" s="221" t="s">
        <v>937</v>
      </c>
      <c r="G255" s="222" t="s">
        <v>282</v>
      </c>
      <c r="H255" s="223">
        <v>1.7669999999999999</v>
      </c>
      <c r="I255" s="224"/>
      <c r="J255" s="225">
        <f>ROUND(I255*H255,2)</f>
        <v>0</v>
      </c>
      <c r="K255" s="221" t="s">
        <v>151</v>
      </c>
      <c r="L255" s="45"/>
      <c r="M255" s="226" t="s">
        <v>1</v>
      </c>
      <c r="N255" s="227" t="s">
        <v>40</v>
      </c>
      <c r="O255" s="92"/>
      <c r="P255" s="228">
        <f>O255*H255</f>
        <v>0</v>
      </c>
      <c r="Q255" s="228">
        <v>0</v>
      </c>
      <c r="R255" s="228">
        <f>Q255*H255</f>
        <v>0</v>
      </c>
      <c r="S255" s="228">
        <v>0</v>
      </c>
      <c r="T255" s="229">
        <f>S255*H255</f>
        <v>0</v>
      </c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R255" s="230" t="s">
        <v>173</v>
      </c>
      <c r="AT255" s="230" t="s">
        <v>147</v>
      </c>
      <c r="AU255" s="230" t="s">
        <v>85</v>
      </c>
      <c r="AY255" s="18" t="s">
        <v>144</v>
      </c>
      <c r="BE255" s="231">
        <f>IF(N255="základní",J255,0)</f>
        <v>0</v>
      </c>
      <c r="BF255" s="231">
        <f>IF(N255="snížená",J255,0)</f>
        <v>0</v>
      </c>
      <c r="BG255" s="231">
        <f>IF(N255="zákl. přenesená",J255,0)</f>
        <v>0</v>
      </c>
      <c r="BH255" s="231">
        <f>IF(N255="sníž. přenesená",J255,0)</f>
        <v>0</v>
      </c>
      <c r="BI255" s="231">
        <f>IF(N255="nulová",J255,0)</f>
        <v>0</v>
      </c>
      <c r="BJ255" s="18" t="s">
        <v>83</v>
      </c>
      <c r="BK255" s="231">
        <f>ROUND(I255*H255,2)</f>
        <v>0</v>
      </c>
      <c r="BL255" s="18" t="s">
        <v>173</v>
      </c>
      <c r="BM255" s="230" t="s">
        <v>938</v>
      </c>
    </row>
    <row r="256" s="2" customFormat="1">
      <c r="A256" s="39"/>
      <c r="B256" s="40"/>
      <c r="C256" s="41"/>
      <c r="D256" s="232" t="s">
        <v>154</v>
      </c>
      <c r="E256" s="41"/>
      <c r="F256" s="233" t="s">
        <v>939</v>
      </c>
      <c r="G256" s="41"/>
      <c r="H256" s="41"/>
      <c r="I256" s="234"/>
      <c r="J256" s="41"/>
      <c r="K256" s="41"/>
      <c r="L256" s="45"/>
      <c r="M256" s="235"/>
      <c r="N256" s="236"/>
      <c r="O256" s="92"/>
      <c r="P256" s="92"/>
      <c r="Q256" s="92"/>
      <c r="R256" s="92"/>
      <c r="S256" s="92"/>
      <c r="T256" s="93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T256" s="18" t="s">
        <v>154</v>
      </c>
      <c r="AU256" s="18" t="s">
        <v>85</v>
      </c>
    </row>
    <row r="257" s="2" customFormat="1">
      <c r="A257" s="39"/>
      <c r="B257" s="40"/>
      <c r="C257" s="41"/>
      <c r="D257" s="237" t="s">
        <v>155</v>
      </c>
      <c r="E257" s="41"/>
      <c r="F257" s="238" t="s">
        <v>940</v>
      </c>
      <c r="G257" s="41"/>
      <c r="H257" s="41"/>
      <c r="I257" s="234"/>
      <c r="J257" s="41"/>
      <c r="K257" s="41"/>
      <c r="L257" s="45"/>
      <c r="M257" s="235"/>
      <c r="N257" s="236"/>
      <c r="O257" s="92"/>
      <c r="P257" s="92"/>
      <c r="Q257" s="92"/>
      <c r="R257" s="92"/>
      <c r="S257" s="92"/>
      <c r="T257" s="93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T257" s="18" t="s">
        <v>155</v>
      </c>
      <c r="AU257" s="18" t="s">
        <v>85</v>
      </c>
    </row>
    <row r="258" s="14" customFormat="1">
      <c r="A258" s="14"/>
      <c r="B258" s="249"/>
      <c r="C258" s="250"/>
      <c r="D258" s="232" t="s">
        <v>157</v>
      </c>
      <c r="E258" s="251" t="s">
        <v>1</v>
      </c>
      <c r="F258" s="252" t="s">
        <v>941</v>
      </c>
      <c r="G258" s="250"/>
      <c r="H258" s="253">
        <v>1.7669999999999999</v>
      </c>
      <c r="I258" s="254"/>
      <c r="J258" s="250"/>
      <c r="K258" s="250"/>
      <c r="L258" s="255"/>
      <c r="M258" s="256"/>
      <c r="N258" s="257"/>
      <c r="O258" s="257"/>
      <c r="P258" s="257"/>
      <c r="Q258" s="257"/>
      <c r="R258" s="257"/>
      <c r="S258" s="257"/>
      <c r="T258" s="258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T258" s="259" t="s">
        <v>157</v>
      </c>
      <c r="AU258" s="259" t="s">
        <v>85</v>
      </c>
      <c r="AV258" s="14" t="s">
        <v>85</v>
      </c>
      <c r="AW258" s="14" t="s">
        <v>32</v>
      </c>
      <c r="AX258" s="14" t="s">
        <v>83</v>
      </c>
      <c r="AY258" s="259" t="s">
        <v>144</v>
      </c>
    </row>
    <row r="259" s="2" customFormat="1" ht="24.15" customHeight="1">
      <c r="A259" s="39"/>
      <c r="B259" s="40"/>
      <c r="C259" s="219" t="s">
        <v>475</v>
      </c>
      <c r="D259" s="219" t="s">
        <v>147</v>
      </c>
      <c r="E259" s="220" t="s">
        <v>942</v>
      </c>
      <c r="F259" s="221" t="s">
        <v>943</v>
      </c>
      <c r="G259" s="222" t="s">
        <v>279</v>
      </c>
      <c r="H259" s="223">
        <v>39.270000000000003</v>
      </c>
      <c r="I259" s="224"/>
      <c r="J259" s="225">
        <f>ROUND(I259*H259,2)</f>
        <v>0</v>
      </c>
      <c r="K259" s="221" t="s">
        <v>151</v>
      </c>
      <c r="L259" s="45"/>
      <c r="M259" s="226" t="s">
        <v>1</v>
      </c>
      <c r="N259" s="227" t="s">
        <v>40</v>
      </c>
      <c r="O259" s="92"/>
      <c r="P259" s="228">
        <f>O259*H259</f>
        <v>0</v>
      </c>
      <c r="Q259" s="228">
        <v>0</v>
      </c>
      <c r="R259" s="228">
        <f>Q259*H259</f>
        <v>0</v>
      </c>
      <c r="S259" s="228">
        <v>0</v>
      </c>
      <c r="T259" s="229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30" t="s">
        <v>173</v>
      </c>
      <c r="AT259" s="230" t="s">
        <v>147</v>
      </c>
      <c r="AU259" s="230" t="s">
        <v>85</v>
      </c>
      <c r="AY259" s="18" t="s">
        <v>144</v>
      </c>
      <c r="BE259" s="231">
        <f>IF(N259="základní",J259,0)</f>
        <v>0</v>
      </c>
      <c r="BF259" s="231">
        <f>IF(N259="snížená",J259,0)</f>
        <v>0</v>
      </c>
      <c r="BG259" s="231">
        <f>IF(N259="zákl. přenesená",J259,0)</f>
        <v>0</v>
      </c>
      <c r="BH259" s="231">
        <f>IF(N259="sníž. přenesená",J259,0)</f>
        <v>0</v>
      </c>
      <c r="BI259" s="231">
        <f>IF(N259="nulová",J259,0)</f>
        <v>0</v>
      </c>
      <c r="BJ259" s="18" t="s">
        <v>83</v>
      </c>
      <c r="BK259" s="231">
        <f>ROUND(I259*H259,2)</f>
        <v>0</v>
      </c>
      <c r="BL259" s="18" t="s">
        <v>173</v>
      </c>
      <c r="BM259" s="230" t="s">
        <v>944</v>
      </c>
    </row>
    <row r="260" s="2" customFormat="1">
      <c r="A260" s="39"/>
      <c r="B260" s="40"/>
      <c r="C260" s="41"/>
      <c r="D260" s="232" t="s">
        <v>154</v>
      </c>
      <c r="E260" s="41"/>
      <c r="F260" s="233" t="s">
        <v>945</v>
      </c>
      <c r="G260" s="41"/>
      <c r="H260" s="41"/>
      <c r="I260" s="234"/>
      <c r="J260" s="41"/>
      <c r="K260" s="41"/>
      <c r="L260" s="45"/>
      <c r="M260" s="235"/>
      <c r="N260" s="236"/>
      <c r="O260" s="92"/>
      <c r="P260" s="92"/>
      <c r="Q260" s="92"/>
      <c r="R260" s="92"/>
      <c r="S260" s="92"/>
      <c r="T260" s="93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154</v>
      </c>
      <c r="AU260" s="18" t="s">
        <v>85</v>
      </c>
    </row>
    <row r="261" s="2" customFormat="1">
      <c r="A261" s="39"/>
      <c r="B261" s="40"/>
      <c r="C261" s="41"/>
      <c r="D261" s="237" t="s">
        <v>155</v>
      </c>
      <c r="E261" s="41"/>
      <c r="F261" s="238" t="s">
        <v>946</v>
      </c>
      <c r="G261" s="41"/>
      <c r="H261" s="41"/>
      <c r="I261" s="234"/>
      <c r="J261" s="41"/>
      <c r="K261" s="41"/>
      <c r="L261" s="45"/>
      <c r="M261" s="235"/>
      <c r="N261" s="236"/>
      <c r="O261" s="92"/>
      <c r="P261" s="92"/>
      <c r="Q261" s="92"/>
      <c r="R261" s="92"/>
      <c r="S261" s="92"/>
      <c r="T261" s="93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T261" s="18" t="s">
        <v>155</v>
      </c>
      <c r="AU261" s="18" t="s">
        <v>85</v>
      </c>
    </row>
    <row r="262" s="14" customFormat="1">
      <c r="A262" s="14"/>
      <c r="B262" s="249"/>
      <c r="C262" s="250"/>
      <c r="D262" s="232" t="s">
        <v>157</v>
      </c>
      <c r="E262" s="251" t="s">
        <v>1</v>
      </c>
      <c r="F262" s="252" t="s">
        <v>947</v>
      </c>
      <c r="G262" s="250"/>
      <c r="H262" s="253">
        <v>39.270000000000003</v>
      </c>
      <c r="I262" s="254"/>
      <c r="J262" s="250"/>
      <c r="K262" s="250"/>
      <c r="L262" s="255"/>
      <c r="M262" s="256"/>
      <c r="N262" s="257"/>
      <c r="O262" s="257"/>
      <c r="P262" s="257"/>
      <c r="Q262" s="257"/>
      <c r="R262" s="257"/>
      <c r="S262" s="257"/>
      <c r="T262" s="258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59" t="s">
        <v>157</v>
      </c>
      <c r="AU262" s="259" t="s">
        <v>85</v>
      </c>
      <c r="AV262" s="14" t="s">
        <v>85</v>
      </c>
      <c r="AW262" s="14" t="s">
        <v>32</v>
      </c>
      <c r="AX262" s="14" t="s">
        <v>83</v>
      </c>
      <c r="AY262" s="259" t="s">
        <v>144</v>
      </c>
    </row>
    <row r="263" s="2" customFormat="1" ht="16.5" customHeight="1">
      <c r="A263" s="39"/>
      <c r="B263" s="40"/>
      <c r="C263" s="219" t="s">
        <v>481</v>
      </c>
      <c r="D263" s="219" t="s">
        <v>147</v>
      </c>
      <c r="E263" s="220" t="s">
        <v>948</v>
      </c>
      <c r="F263" s="221" t="s">
        <v>949</v>
      </c>
      <c r="G263" s="222" t="s">
        <v>217</v>
      </c>
      <c r="H263" s="223">
        <v>4</v>
      </c>
      <c r="I263" s="224"/>
      <c r="J263" s="225">
        <f>ROUND(I263*H263,2)</f>
        <v>0</v>
      </c>
      <c r="K263" s="221" t="s">
        <v>1</v>
      </c>
      <c r="L263" s="45"/>
      <c r="M263" s="226" t="s">
        <v>1</v>
      </c>
      <c r="N263" s="227" t="s">
        <v>40</v>
      </c>
      <c r="O263" s="92"/>
      <c r="P263" s="228">
        <f>O263*H263</f>
        <v>0</v>
      </c>
      <c r="Q263" s="228">
        <v>0</v>
      </c>
      <c r="R263" s="228">
        <f>Q263*H263</f>
        <v>0</v>
      </c>
      <c r="S263" s="228">
        <v>0</v>
      </c>
      <c r="T263" s="229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30" t="s">
        <v>173</v>
      </c>
      <c r="AT263" s="230" t="s">
        <v>147</v>
      </c>
      <c r="AU263" s="230" t="s">
        <v>85</v>
      </c>
      <c r="AY263" s="18" t="s">
        <v>144</v>
      </c>
      <c r="BE263" s="231">
        <f>IF(N263="základní",J263,0)</f>
        <v>0</v>
      </c>
      <c r="BF263" s="231">
        <f>IF(N263="snížená",J263,0)</f>
        <v>0</v>
      </c>
      <c r="BG263" s="231">
        <f>IF(N263="zákl. přenesená",J263,0)</f>
        <v>0</v>
      </c>
      <c r="BH263" s="231">
        <f>IF(N263="sníž. přenesená",J263,0)</f>
        <v>0</v>
      </c>
      <c r="BI263" s="231">
        <f>IF(N263="nulová",J263,0)</f>
        <v>0</v>
      </c>
      <c r="BJ263" s="18" t="s">
        <v>83</v>
      </c>
      <c r="BK263" s="231">
        <f>ROUND(I263*H263,2)</f>
        <v>0</v>
      </c>
      <c r="BL263" s="18" t="s">
        <v>173</v>
      </c>
      <c r="BM263" s="230" t="s">
        <v>950</v>
      </c>
    </row>
    <row r="264" s="2" customFormat="1">
      <c r="A264" s="39"/>
      <c r="B264" s="40"/>
      <c r="C264" s="41"/>
      <c r="D264" s="232" t="s">
        <v>154</v>
      </c>
      <c r="E264" s="41"/>
      <c r="F264" s="233" t="s">
        <v>949</v>
      </c>
      <c r="G264" s="41"/>
      <c r="H264" s="41"/>
      <c r="I264" s="234"/>
      <c r="J264" s="41"/>
      <c r="K264" s="41"/>
      <c r="L264" s="45"/>
      <c r="M264" s="235"/>
      <c r="N264" s="236"/>
      <c r="O264" s="92"/>
      <c r="P264" s="92"/>
      <c r="Q264" s="92"/>
      <c r="R264" s="92"/>
      <c r="S264" s="92"/>
      <c r="T264" s="93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154</v>
      </c>
      <c r="AU264" s="18" t="s">
        <v>85</v>
      </c>
    </row>
    <row r="265" s="13" customFormat="1">
      <c r="A265" s="13"/>
      <c r="B265" s="239"/>
      <c r="C265" s="240"/>
      <c r="D265" s="232" t="s">
        <v>157</v>
      </c>
      <c r="E265" s="241" t="s">
        <v>1</v>
      </c>
      <c r="F265" s="242" t="s">
        <v>951</v>
      </c>
      <c r="G265" s="240"/>
      <c r="H265" s="241" t="s">
        <v>1</v>
      </c>
      <c r="I265" s="243"/>
      <c r="J265" s="240"/>
      <c r="K265" s="240"/>
      <c r="L265" s="244"/>
      <c r="M265" s="245"/>
      <c r="N265" s="246"/>
      <c r="O265" s="246"/>
      <c r="P265" s="246"/>
      <c r="Q265" s="246"/>
      <c r="R265" s="246"/>
      <c r="S265" s="246"/>
      <c r="T265" s="247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48" t="s">
        <v>157</v>
      </c>
      <c r="AU265" s="248" t="s">
        <v>85</v>
      </c>
      <c r="AV265" s="13" t="s">
        <v>83</v>
      </c>
      <c r="AW265" s="13" t="s">
        <v>32</v>
      </c>
      <c r="AX265" s="13" t="s">
        <v>75</v>
      </c>
      <c r="AY265" s="248" t="s">
        <v>144</v>
      </c>
    </row>
    <row r="266" s="14" customFormat="1">
      <c r="A266" s="14"/>
      <c r="B266" s="249"/>
      <c r="C266" s="250"/>
      <c r="D266" s="232" t="s">
        <v>157</v>
      </c>
      <c r="E266" s="251" t="s">
        <v>1</v>
      </c>
      <c r="F266" s="252" t="s">
        <v>173</v>
      </c>
      <c r="G266" s="250"/>
      <c r="H266" s="253">
        <v>4</v>
      </c>
      <c r="I266" s="254"/>
      <c r="J266" s="250"/>
      <c r="K266" s="250"/>
      <c r="L266" s="255"/>
      <c r="M266" s="256"/>
      <c r="N266" s="257"/>
      <c r="O266" s="257"/>
      <c r="P266" s="257"/>
      <c r="Q266" s="257"/>
      <c r="R266" s="257"/>
      <c r="S266" s="257"/>
      <c r="T266" s="258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59" t="s">
        <v>157</v>
      </c>
      <c r="AU266" s="259" t="s">
        <v>85</v>
      </c>
      <c r="AV266" s="14" t="s">
        <v>85</v>
      </c>
      <c r="AW266" s="14" t="s">
        <v>32</v>
      </c>
      <c r="AX266" s="14" t="s">
        <v>83</v>
      </c>
      <c r="AY266" s="259" t="s">
        <v>144</v>
      </c>
    </row>
    <row r="267" s="12" customFormat="1" ht="22.8" customHeight="1">
      <c r="A267" s="12"/>
      <c r="B267" s="203"/>
      <c r="C267" s="204"/>
      <c r="D267" s="205" t="s">
        <v>74</v>
      </c>
      <c r="E267" s="217" t="s">
        <v>143</v>
      </c>
      <c r="F267" s="217" t="s">
        <v>547</v>
      </c>
      <c r="G267" s="204"/>
      <c r="H267" s="204"/>
      <c r="I267" s="207"/>
      <c r="J267" s="218">
        <f>BK267</f>
        <v>0</v>
      </c>
      <c r="K267" s="204"/>
      <c r="L267" s="209"/>
      <c r="M267" s="210"/>
      <c r="N267" s="211"/>
      <c r="O267" s="211"/>
      <c r="P267" s="212">
        <f>SUM(P268:P344)</f>
        <v>0</v>
      </c>
      <c r="Q267" s="211"/>
      <c r="R267" s="212">
        <f>SUM(R268:R344)</f>
        <v>74.659000000000006</v>
      </c>
      <c r="S267" s="211"/>
      <c r="T267" s="213">
        <f>SUM(T268:T344)</f>
        <v>0</v>
      </c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R267" s="214" t="s">
        <v>83</v>
      </c>
      <c r="AT267" s="215" t="s">
        <v>74</v>
      </c>
      <c r="AU267" s="215" t="s">
        <v>83</v>
      </c>
      <c r="AY267" s="214" t="s">
        <v>144</v>
      </c>
      <c r="BK267" s="216">
        <f>SUM(BK268:BK344)</f>
        <v>0</v>
      </c>
    </row>
    <row r="268" s="2" customFormat="1" ht="24.15" customHeight="1">
      <c r="A268" s="39"/>
      <c r="B268" s="40"/>
      <c r="C268" s="219" t="s">
        <v>488</v>
      </c>
      <c r="D268" s="219" t="s">
        <v>147</v>
      </c>
      <c r="E268" s="220" t="s">
        <v>549</v>
      </c>
      <c r="F268" s="221" t="s">
        <v>550</v>
      </c>
      <c r="G268" s="222" t="s">
        <v>279</v>
      </c>
      <c r="H268" s="223">
        <v>740.11000000000001</v>
      </c>
      <c r="I268" s="224"/>
      <c r="J268" s="225">
        <f>ROUND(I268*H268,2)</f>
        <v>0</v>
      </c>
      <c r="K268" s="221" t="s">
        <v>151</v>
      </c>
      <c r="L268" s="45"/>
      <c r="M268" s="226" t="s">
        <v>1</v>
      </c>
      <c r="N268" s="227" t="s">
        <v>40</v>
      </c>
      <c r="O268" s="92"/>
      <c r="P268" s="228">
        <f>O268*H268</f>
        <v>0</v>
      </c>
      <c r="Q268" s="228">
        <v>0</v>
      </c>
      <c r="R268" s="228">
        <f>Q268*H268</f>
        <v>0</v>
      </c>
      <c r="S268" s="228">
        <v>0</v>
      </c>
      <c r="T268" s="229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30" t="s">
        <v>173</v>
      </c>
      <c r="AT268" s="230" t="s">
        <v>147</v>
      </c>
      <c r="AU268" s="230" t="s">
        <v>85</v>
      </c>
      <c r="AY268" s="18" t="s">
        <v>144</v>
      </c>
      <c r="BE268" s="231">
        <f>IF(N268="základní",J268,0)</f>
        <v>0</v>
      </c>
      <c r="BF268" s="231">
        <f>IF(N268="snížená",J268,0)</f>
        <v>0</v>
      </c>
      <c r="BG268" s="231">
        <f>IF(N268="zákl. přenesená",J268,0)</f>
        <v>0</v>
      </c>
      <c r="BH268" s="231">
        <f>IF(N268="sníž. přenesená",J268,0)</f>
        <v>0</v>
      </c>
      <c r="BI268" s="231">
        <f>IF(N268="nulová",J268,0)</f>
        <v>0</v>
      </c>
      <c r="BJ268" s="18" t="s">
        <v>83</v>
      </c>
      <c r="BK268" s="231">
        <f>ROUND(I268*H268,2)</f>
        <v>0</v>
      </c>
      <c r="BL268" s="18" t="s">
        <v>173</v>
      </c>
      <c r="BM268" s="230" t="s">
        <v>952</v>
      </c>
    </row>
    <row r="269" s="2" customFormat="1">
      <c r="A269" s="39"/>
      <c r="B269" s="40"/>
      <c r="C269" s="41"/>
      <c r="D269" s="232" t="s">
        <v>154</v>
      </c>
      <c r="E269" s="41"/>
      <c r="F269" s="233" t="s">
        <v>552</v>
      </c>
      <c r="G269" s="41"/>
      <c r="H269" s="41"/>
      <c r="I269" s="234"/>
      <c r="J269" s="41"/>
      <c r="K269" s="41"/>
      <c r="L269" s="45"/>
      <c r="M269" s="235"/>
      <c r="N269" s="236"/>
      <c r="O269" s="92"/>
      <c r="P269" s="92"/>
      <c r="Q269" s="92"/>
      <c r="R269" s="92"/>
      <c r="S269" s="92"/>
      <c r="T269" s="93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154</v>
      </c>
      <c r="AU269" s="18" t="s">
        <v>85</v>
      </c>
    </row>
    <row r="270" s="2" customFormat="1">
      <c r="A270" s="39"/>
      <c r="B270" s="40"/>
      <c r="C270" s="41"/>
      <c r="D270" s="237" t="s">
        <v>155</v>
      </c>
      <c r="E270" s="41"/>
      <c r="F270" s="238" t="s">
        <v>553</v>
      </c>
      <c r="G270" s="41"/>
      <c r="H270" s="41"/>
      <c r="I270" s="234"/>
      <c r="J270" s="41"/>
      <c r="K270" s="41"/>
      <c r="L270" s="45"/>
      <c r="M270" s="235"/>
      <c r="N270" s="236"/>
      <c r="O270" s="92"/>
      <c r="P270" s="92"/>
      <c r="Q270" s="92"/>
      <c r="R270" s="92"/>
      <c r="S270" s="92"/>
      <c r="T270" s="93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T270" s="18" t="s">
        <v>155</v>
      </c>
      <c r="AU270" s="18" t="s">
        <v>85</v>
      </c>
    </row>
    <row r="271" s="14" customFormat="1">
      <c r="A271" s="14"/>
      <c r="B271" s="249"/>
      <c r="C271" s="250"/>
      <c r="D271" s="232" t="s">
        <v>157</v>
      </c>
      <c r="E271" s="251" t="s">
        <v>1</v>
      </c>
      <c r="F271" s="252" t="s">
        <v>901</v>
      </c>
      <c r="G271" s="250"/>
      <c r="H271" s="253">
        <v>11.169000000000001</v>
      </c>
      <c r="I271" s="254"/>
      <c r="J271" s="250"/>
      <c r="K271" s="250"/>
      <c r="L271" s="255"/>
      <c r="M271" s="256"/>
      <c r="N271" s="257"/>
      <c r="O271" s="257"/>
      <c r="P271" s="257"/>
      <c r="Q271" s="257"/>
      <c r="R271" s="257"/>
      <c r="S271" s="257"/>
      <c r="T271" s="258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59" t="s">
        <v>157</v>
      </c>
      <c r="AU271" s="259" t="s">
        <v>85</v>
      </c>
      <c r="AV271" s="14" t="s">
        <v>85</v>
      </c>
      <c r="AW271" s="14" t="s">
        <v>32</v>
      </c>
      <c r="AX271" s="14" t="s">
        <v>75</v>
      </c>
      <c r="AY271" s="259" t="s">
        <v>144</v>
      </c>
    </row>
    <row r="272" s="14" customFormat="1">
      <c r="A272" s="14"/>
      <c r="B272" s="249"/>
      <c r="C272" s="250"/>
      <c r="D272" s="232" t="s">
        <v>157</v>
      </c>
      <c r="E272" s="251" t="s">
        <v>1</v>
      </c>
      <c r="F272" s="252" t="s">
        <v>902</v>
      </c>
      <c r="G272" s="250"/>
      <c r="H272" s="253">
        <v>250.74000000000001</v>
      </c>
      <c r="I272" s="254"/>
      <c r="J272" s="250"/>
      <c r="K272" s="250"/>
      <c r="L272" s="255"/>
      <c r="M272" s="256"/>
      <c r="N272" s="257"/>
      <c r="O272" s="257"/>
      <c r="P272" s="257"/>
      <c r="Q272" s="257"/>
      <c r="R272" s="257"/>
      <c r="S272" s="257"/>
      <c r="T272" s="258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59" t="s">
        <v>157</v>
      </c>
      <c r="AU272" s="259" t="s">
        <v>85</v>
      </c>
      <c r="AV272" s="14" t="s">
        <v>85</v>
      </c>
      <c r="AW272" s="14" t="s">
        <v>32</v>
      </c>
      <c r="AX272" s="14" t="s">
        <v>75</v>
      </c>
      <c r="AY272" s="259" t="s">
        <v>144</v>
      </c>
    </row>
    <row r="273" s="14" customFormat="1">
      <c r="A273" s="14"/>
      <c r="B273" s="249"/>
      <c r="C273" s="250"/>
      <c r="D273" s="232" t="s">
        <v>157</v>
      </c>
      <c r="E273" s="251" t="s">
        <v>1</v>
      </c>
      <c r="F273" s="252" t="s">
        <v>903</v>
      </c>
      <c r="G273" s="250"/>
      <c r="H273" s="253">
        <v>15.651</v>
      </c>
      <c r="I273" s="254"/>
      <c r="J273" s="250"/>
      <c r="K273" s="250"/>
      <c r="L273" s="255"/>
      <c r="M273" s="256"/>
      <c r="N273" s="257"/>
      <c r="O273" s="257"/>
      <c r="P273" s="257"/>
      <c r="Q273" s="257"/>
      <c r="R273" s="257"/>
      <c r="S273" s="257"/>
      <c r="T273" s="258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T273" s="259" t="s">
        <v>157</v>
      </c>
      <c r="AU273" s="259" t="s">
        <v>85</v>
      </c>
      <c r="AV273" s="14" t="s">
        <v>85</v>
      </c>
      <c r="AW273" s="14" t="s">
        <v>32</v>
      </c>
      <c r="AX273" s="14" t="s">
        <v>75</v>
      </c>
      <c r="AY273" s="259" t="s">
        <v>144</v>
      </c>
    </row>
    <row r="274" s="14" customFormat="1">
      <c r="A274" s="14"/>
      <c r="B274" s="249"/>
      <c r="C274" s="250"/>
      <c r="D274" s="232" t="s">
        <v>157</v>
      </c>
      <c r="E274" s="251" t="s">
        <v>1</v>
      </c>
      <c r="F274" s="252" t="s">
        <v>904</v>
      </c>
      <c r="G274" s="250"/>
      <c r="H274" s="253">
        <v>17.797000000000001</v>
      </c>
      <c r="I274" s="254"/>
      <c r="J274" s="250"/>
      <c r="K274" s="250"/>
      <c r="L274" s="255"/>
      <c r="M274" s="256"/>
      <c r="N274" s="257"/>
      <c r="O274" s="257"/>
      <c r="P274" s="257"/>
      <c r="Q274" s="257"/>
      <c r="R274" s="257"/>
      <c r="S274" s="257"/>
      <c r="T274" s="258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T274" s="259" t="s">
        <v>157</v>
      </c>
      <c r="AU274" s="259" t="s">
        <v>85</v>
      </c>
      <c r="AV274" s="14" t="s">
        <v>85</v>
      </c>
      <c r="AW274" s="14" t="s">
        <v>32</v>
      </c>
      <c r="AX274" s="14" t="s">
        <v>75</v>
      </c>
      <c r="AY274" s="259" t="s">
        <v>144</v>
      </c>
    </row>
    <row r="275" s="14" customFormat="1">
      <c r="A275" s="14"/>
      <c r="B275" s="249"/>
      <c r="C275" s="250"/>
      <c r="D275" s="232" t="s">
        <v>157</v>
      </c>
      <c r="E275" s="251" t="s">
        <v>1</v>
      </c>
      <c r="F275" s="252" t="s">
        <v>905</v>
      </c>
      <c r="G275" s="250"/>
      <c r="H275" s="253">
        <v>279.50999999999999</v>
      </c>
      <c r="I275" s="254"/>
      <c r="J275" s="250"/>
      <c r="K275" s="250"/>
      <c r="L275" s="255"/>
      <c r="M275" s="256"/>
      <c r="N275" s="257"/>
      <c r="O275" s="257"/>
      <c r="P275" s="257"/>
      <c r="Q275" s="257"/>
      <c r="R275" s="257"/>
      <c r="S275" s="257"/>
      <c r="T275" s="258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59" t="s">
        <v>157</v>
      </c>
      <c r="AU275" s="259" t="s">
        <v>85</v>
      </c>
      <c r="AV275" s="14" t="s">
        <v>85</v>
      </c>
      <c r="AW275" s="14" t="s">
        <v>32</v>
      </c>
      <c r="AX275" s="14" t="s">
        <v>75</v>
      </c>
      <c r="AY275" s="259" t="s">
        <v>144</v>
      </c>
    </row>
    <row r="276" s="14" customFormat="1">
      <c r="A276" s="14"/>
      <c r="B276" s="249"/>
      <c r="C276" s="250"/>
      <c r="D276" s="232" t="s">
        <v>157</v>
      </c>
      <c r="E276" s="251" t="s">
        <v>1</v>
      </c>
      <c r="F276" s="252" t="s">
        <v>906</v>
      </c>
      <c r="G276" s="250"/>
      <c r="H276" s="253">
        <v>15.914</v>
      </c>
      <c r="I276" s="254"/>
      <c r="J276" s="250"/>
      <c r="K276" s="250"/>
      <c r="L276" s="255"/>
      <c r="M276" s="256"/>
      <c r="N276" s="257"/>
      <c r="O276" s="257"/>
      <c r="P276" s="257"/>
      <c r="Q276" s="257"/>
      <c r="R276" s="257"/>
      <c r="S276" s="257"/>
      <c r="T276" s="258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59" t="s">
        <v>157</v>
      </c>
      <c r="AU276" s="259" t="s">
        <v>85</v>
      </c>
      <c r="AV276" s="14" t="s">
        <v>85</v>
      </c>
      <c r="AW276" s="14" t="s">
        <v>32</v>
      </c>
      <c r="AX276" s="14" t="s">
        <v>75</v>
      </c>
      <c r="AY276" s="259" t="s">
        <v>144</v>
      </c>
    </row>
    <row r="277" s="14" customFormat="1">
      <c r="A277" s="14"/>
      <c r="B277" s="249"/>
      <c r="C277" s="250"/>
      <c r="D277" s="232" t="s">
        <v>157</v>
      </c>
      <c r="E277" s="251" t="s">
        <v>1</v>
      </c>
      <c r="F277" s="252" t="s">
        <v>907</v>
      </c>
      <c r="G277" s="250"/>
      <c r="H277" s="253">
        <v>100.8</v>
      </c>
      <c r="I277" s="254"/>
      <c r="J277" s="250"/>
      <c r="K277" s="250"/>
      <c r="L277" s="255"/>
      <c r="M277" s="256"/>
      <c r="N277" s="257"/>
      <c r="O277" s="257"/>
      <c r="P277" s="257"/>
      <c r="Q277" s="257"/>
      <c r="R277" s="257"/>
      <c r="S277" s="257"/>
      <c r="T277" s="258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T277" s="259" t="s">
        <v>157</v>
      </c>
      <c r="AU277" s="259" t="s">
        <v>85</v>
      </c>
      <c r="AV277" s="14" t="s">
        <v>85</v>
      </c>
      <c r="AW277" s="14" t="s">
        <v>32</v>
      </c>
      <c r="AX277" s="14" t="s">
        <v>75</v>
      </c>
      <c r="AY277" s="259" t="s">
        <v>144</v>
      </c>
    </row>
    <row r="278" s="14" customFormat="1">
      <c r="A278" s="14"/>
      <c r="B278" s="249"/>
      <c r="C278" s="250"/>
      <c r="D278" s="232" t="s">
        <v>157</v>
      </c>
      <c r="E278" s="251" t="s">
        <v>1</v>
      </c>
      <c r="F278" s="252" t="s">
        <v>953</v>
      </c>
      <c r="G278" s="250"/>
      <c r="H278" s="253">
        <v>48.529000000000003</v>
      </c>
      <c r="I278" s="254"/>
      <c r="J278" s="250"/>
      <c r="K278" s="250"/>
      <c r="L278" s="255"/>
      <c r="M278" s="256"/>
      <c r="N278" s="257"/>
      <c r="O278" s="257"/>
      <c r="P278" s="257"/>
      <c r="Q278" s="257"/>
      <c r="R278" s="257"/>
      <c r="S278" s="257"/>
      <c r="T278" s="258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259" t="s">
        <v>157</v>
      </c>
      <c r="AU278" s="259" t="s">
        <v>85</v>
      </c>
      <c r="AV278" s="14" t="s">
        <v>85</v>
      </c>
      <c r="AW278" s="14" t="s">
        <v>32</v>
      </c>
      <c r="AX278" s="14" t="s">
        <v>75</v>
      </c>
      <c r="AY278" s="259" t="s">
        <v>144</v>
      </c>
    </row>
    <row r="279" s="15" customFormat="1">
      <c r="A279" s="15"/>
      <c r="B279" s="264"/>
      <c r="C279" s="265"/>
      <c r="D279" s="232" t="s">
        <v>157</v>
      </c>
      <c r="E279" s="266" t="s">
        <v>1</v>
      </c>
      <c r="F279" s="267" t="s">
        <v>321</v>
      </c>
      <c r="G279" s="265"/>
      <c r="H279" s="268">
        <v>740.11000000000001</v>
      </c>
      <c r="I279" s="269"/>
      <c r="J279" s="265"/>
      <c r="K279" s="265"/>
      <c r="L279" s="270"/>
      <c r="M279" s="271"/>
      <c r="N279" s="272"/>
      <c r="O279" s="272"/>
      <c r="P279" s="272"/>
      <c r="Q279" s="272"/>
      <c r="R279" s="272"/>
      <c r="S279" s="272"/>
      <c r="T279" s="273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T279" s="274" t="s">
        <v>157</v>
      </c>
      <c r="AU279" s="274" t="s">
        <v>85</v>
      </c>
      <c r="AV279" s="15" t="s">
        <v>173</v>
      </c>
      <c r="AW279" s="15" t="s">
        <v>32</v>
      </c>
      <c r="AX279" s="15" t="s">
        <v>83</v>
      </c>
      <c r="AY279" s="274" t="s">
        <v>144</v>
      </c>
    </row>
    <row r="280" s="2" customFormat="1" ht="24.15" customHeight="1">
      <c r="A280" s="39"/>
      <c r="B280" s="40"/>
      <c r="C280" s="219" t="s">
        <v>494</v>
      </c>
      <c r="D280" s="219" t="s">
        <v>147</v>
      </c>
      <c r="E280" s="220" t="s">
        <v>730</v>
      </c>
      <c r="F280" s="221" t="s">
        <v>731</v>
      </c>
      <c r="G280" s="222" t="s">
        <v>279</v>
      </c>
      <c r="H280" s="223">
        <v>648.76999999999998</v>
      </c>
      <c r="I280" s="224"/>
      <c r="J280" s="225">
        <f>ROUND(I280*H280,2)</f>
        <v>0</v>
      </c>
      <c r="K280" s="221" t="s">
        <v>151</v>
      </c>
      <c r="L280" s="45"/>
      <c r="M280" s="226" t="s">
        <v>1</v>
      </c>
      <c r="N280" s="227" t="s">
        <v>40</v>
      </c>
      <c r="O280" s="92"/>
      <c r="P280" s="228">
        <f>O280*H280</f>
        <v>0</v>
      </c>
      <c r="Q280" s="228">
        <v>0</v>
      </c>
      <c r="R280" s="228">
        <f>Q280*H280</f>
        <v>0</v>
      </c>
      <c r="S280" s="228">
        <v>0</v>
      </c>
      <c r="T280" s="229">
        <f>S280*H280</f>
        <v>0</v>
      </c>
      <c r="U280" s="39"/>
      <c r="V280" s="39"/>
      <c r="W280" s="39"/>
      <c r="X280" s="39"/>
      <c r="Y280" s="39"/>
      <c r="Z280" s="39"/>
      <c r="AA280" s="39"/>
      <c r="AB280" s="39"/>
      <c r="AC280" s="39"/>
      <c r="AD280" s="39"/>
      <c r="AE280" s="39"/>
      <c r="AR280" s="230" t="s">
        <v>173</v>
      </c>
      <c r="AT280" s="230" t="s">
        <v>147</v>
      </c>
      <c r="AU280" s="230" t="s">
        <v>85</v>
      </c>
      <c r="AY280" s="18" t="s">
        <v>144</v>
      </c>
      <c r="BE280" s="231">
        <f>IF(N280="základní",J280,0)</f>
        <v>0</v>
      </c>
      <c r="BF280" s="231">
        <f>IF(N280="snížená",J280,0)</f>
        <v>0</v>
      </c>
      <c r="BG280" s="231">
        <f>IF(N280="zákl. přenesená",J280,0)</f>
        <v>0</v>
      </c>
      <c r="BH280" s="231">
        <f>IF(N280="sníž. přenesená",J280,0)</f>
        <v>0</v>
      </c>
      <c r="BI280" s="231">
        <f>IF(N280="nulová",J280,0)</f>
        <v>0</v>
      </c>
      <c r="BJ280" s="18" t="s">
        <v>83</v>
      </c>
      <c r="BK280" s="231">
        <f>ROUND(I280*H280,2)</f>
        <v>0</v>
      </c>
      <c r="BL280" s="18" t="s">
        <v>173</v>
      </c>
      <c r="BM280" s="230" t="s">
        <v>954</v>
      </c>
    </row>
    <row r="281" s="2" customFormat="1">
      <c r="A281" s="39"/>
      <c r="B281" s="40"/>
      <c r="C281" s="41"/>
      <c r="D281" s="232" t="s">
        <v>154</v>
      </c>
      <c r="E281" s="41"/>
      <c r="F281" s="233" t="s">
        <v>733</v>
      </c>
      <c r="G281" s="41"/>
      <c r="H281" s="41"/>
      <c r="I281" s="234"/>
      <c r="J281" s="41"/>
      <c r="K281" s="41"/>
      <c r="L281" s="45"/>
      <c r="M281" s="235"/>
      <c r="N281" s="236"/>
      <c r="O281" s="92"/>
      <c r="P281" s="92"/>
      <c r="Q281" s="92"/>
      <c r="R281" s="92"/>
      <c r="S281" s="92"/>
      <c r="T281" s="93"/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T281" s="18" t="s">
        <v>154</v>
      </c>
      <c r="AU281" s="18" t="s">
        <v>85</v>
      </c>
    </row>
    <row r="282" s="2" customFormat="1">
      <c r="A282" s="39"/>
      <c r="B282" s="40"/>
      <c r="C282" s="41"/>
      <c r="D282" s="237" t="s">
        <v>155</v>
      </c>
      <c r="E282" s="41"/>
      <c r="F282" s="238" t="s">
        <v>734</v>
      </c>
      <c r="G282" s="41"/>
      <c r="H282" s="41"/>
      <c r="I282" s="234"/>
      <c r="J282" s="41"/>
      <c r="K282" s="41"/>
      <c r="L282" s="45"/>
      <c r="M282" s="235"/>
      <c r="N282" s="236"/>
      <c r="O282" s="92"/>
      <c r="P282" s="92"/>
      <c r="Q282" s="92"/>
      <c r="R282" s="92"/>
      <c r="S282" s="92"/>
      <c r="T282" s="93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155</v>
      </c>
      <c r="AU282" s="18" t="s">
        <v>85</v>
      </c>
    </row>
    <row r="283" s="14" customFormat="1">
      <c r="A283" s="14"/>
      <c r="B283" s="249"/>
      <c r="C283" s="250"/>
      <c r="D283" s="232" t="s">
        <v>157</v>
      </c>
      <c r="E283" s="251" t="s">
        <v>1</v>
      </c>
      <c r="F283" s="252" t="s">
        <v>735</v>
      </c>
      <c r="G283" s="250"/>
      <c r="H283" s="253">
        <v>648.76999999999998</v>
      </c>
      <c r="I283" s="254"/>
      <c r="J283" s="250"/>
      <c r="K283" s="250"/>
      <c r="L283" s="255"/>
      <c r="M283" s="256"/>
      <c r="N283" s="257"/>
      <c r="O283" s="257"/>
      <c r="P283" s="257"/>
      <c r="Q283" s="257"/>
      <c r="R283" s="257"/>
      <c r="S283" s="257"/>
      <c r="T283" s="258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T283" s="259" t="s">
        <v>157</v>
      </c>
      <c r="AU283" s="259" t="s">
        <v>85</v>
      </c>
      <c r="AV283" s="14" t="s">
        <v>85</v>
      </c>
      <c r="AW283" s="14" t="s">
        <v>32</v>
      </c>
      <c r="AX283" s="14" t="s">
        <v>83</v>
      </c>
      <c r="AY283" s="259" t="s">
        <v>144</v>
      </c>
    </row>
    <row r="284" s="2" customFormat="1" ht="33" customHeight="1">
      <c r="A284" s="39"/>
      <c r="B284" s="40"/>
      <c r="C284" s="219" t="s">
        <v>500</v>
      </c>
      <c r="D284" s="219" t="s">
        <v>147</v>
      </c>
      <c r="E284" s="220" t="s">
        <v>555</v>
      </c>
      <c r="F284" s="221" t="s">
        <v>556</v>
      </c>
      <c r="G284" s="222" t="s">
        <v>279</v>
      </c>
      <c r="H284" s="223">
        <v>588.82600000000002</v>
      </c>
      <c r="I284" s="224"/>
      <c r="J284" s="225">
        <f>ROUND(I284*H284,2)</f>
        <v>0</v>
      </c>
      <c r="K284" s="221" t="s">
        <v>151</v>
      </c>
      <c r="L284" s="45"/>
      <c r="M284" s="226" t="s">
        <v>1</v>
      </c>
      <c r="N284" s="227" t="s">
        <v>40</v>
      </c>
      <c r="O284" s="92"/>
      <c r="P284" s="228">
        <f>O284*H284</f>
        <v>0</v>
      </c>
      <c r="Q284" s="228">
        <v>0</v>
      </c>
      <c r="R284" s="228">
        <f>Q284*H284</f>
        <v>0</v>
      </c>
      <c r="S284" s="228">
        <v>0</v>
      </c>
      <c r="T284" s="229">
        <f>S284*H284</f>
        <v>0</v>
      </c>
      <c r="U284" s="39"/>
      <c r="V284" s="39"/>
      <c r="W284" s="39"/>
      <c r="X284" s="39"/>
      <c r="Y284" s="39"/>
      <c r="Z284" s="39"/>
      <c r="AA284" s="39"/>
      <c r="AB284" s="39"/>
      <c r="AC284" s="39"/>
      <c r="AD284" s="39"/>
      <c r="AE284" s="39"/>
      <c r="AR284" s="230" t="s">
        <v>173</v>
      </c>
      <c r="AT284" s="230" t="s">
        <v>147</v>
      </c>
      <c r="AU284" s="230" t="s">
        <v>85</v>
      </c>
      <c r="AY284" s="18" t="s">
        <v>144</v>
      </c>
      <c r="BE284" s="231">
        <f>IF(N284="základní",J284,0)</f>
        <v>0</v>
      </c>
      <c r="BF284" s="231">
        <f>IF(N284="snížená",J284,0)</f>
        <v>0</v>
      </c>
      <c r="BG284" s="231">
        <f>IF(N284="zákl. přenesená",J284,0)</f>
        <v>0</v>
      </c>
      <c r="BH284" s="231">
        <f>IF(N284="sníž. přenesená",J284,0)</f>
        <v>0</v>
      </c>
      <c r="BI284" s="231">
        <f>IF(N284="nulová",J284,0)</f>
        <v>0</v>
      </c>
      <c r="BJ284" s="18" t="s">
        <v>83</v>
      </c>
      <c r="BK284" s="231">
        <f>ROUND(I284*H284,2)</f>
        <v>0</v>
      </c>
      <c r="BL284" s="18" t="s">
        <v>173</v>
      </c>
      <c r="BM284" s="230" t="s">
        <v>955</v>
      </c>
    </row>
    <row r="285" s="2" customFormat="1">
      <c r="A285" s="39"/>
      <c r="B285" s="40"/>
      <c r="C285" s="41"/>
      <c r="D285" s="232" t="s">
        <v>154</v>
      </c>
      <c r="E285" s="41"/>
      <c r="F285" s="233" t="s">
        <v>558</v>
      </c>
      <c r="G285" s="41"/>
      <c r="H285" s="41"/>
      <c r="I285" s="234"/>
      <c r="J285" s="41"/>
      <c r="K285" s="41"/>
      <c r="L285" s="45"/>
      <c r="M285" s="235"/>
      <c r="N285" s="236"/>
      <c r="O285" s="92"/>
      <c r="P285" s="92"/>
      <c r="Q285" s="92"/>
      <c r="R285" s="92"/>
      <c r="S285" s="92"/>
      <c r="T285" s="93"/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T285" s="18" t="s">
        <v>154</v>
      </c>
      <c r="AU285" s="18" t="s">
        <v>85</v>
      </c>
    </row>
    <row r="286" s="2" customFormat="1">
      <c r="A286" s="39"/>
      <c r="B286" s="40"/>
      <c r="C286" s="41"/>
      <c r="D286" s="237" t="s">
        <v>155</v>
      </c>
      <c r="E286" s="41"/>
      <c r="F286" s="238" t="s">
        <v>559</v>
      </c>
      <c r="G286" s="41"/>
      <c r="H286" s="41"/>
      <c r="I286" s="234"/>
      <c r="J286" s="41"/>
      <c r="K286" s="41"/>
      <c r="L286" s="45"/>
      <c r="M286" s="235"/>
      <c r="N286" s="236"/>
      <c r="O286" s="92"/>
      <c r="P286" s="92"/>
      <c r="Q286" s="92"/>
      <c r="R286" s="92"/>
      <c r="S286" s="92"/>
      <c r="T286" s="93"/>
      <c r="U286" s="39"/>
      <c r="V286" s="39"/>
      <c r="W286" s="39"/>
      <c r="X286" s="39"/>
      <c r="Y286" s="39"/>
      <c r="Z286" s="39"/>
      <c r="AA286" s="39"/>
      <c r="AB286" s="39"/>
      <c r="AC286" s="39"/>
      <c r="AD286" s="39"/>
      <c r="AE286" s="39"/>
      <c r="AT286" s="18" t="s">
        <v>155</v>
      </c>
      <c r="AU286" s="18" t="s">
        <v>85</v>
      </c>
    </row>
    <row r="287" s="14" customFormat="1">
      <c r="A287" s="14"/>
      <c r="B287" s="249"/>
      <c r="C287" s="250"/>
      <c r="D287" s="232" t="s">
        <v>157</v>
      </c>
      <c r="E287" s="251" t="s">
        <v>1</v>
      </c>
      <c r="F287" s="252" t="s">
        <v>956</v>
      </c>
      <c r="G287" s="250"/>
      <c r="H287" s="253">
        <v>9.4860000000000007</v>
      </c>
      <c r="I287" s="254"/>
      <c r="J287" s="250"/>
      <c r="K287" s="250"/>
      <c r="L287" s="255"/>
      <c r="M287" s="256"/>
      <c r="N287" s="257"/>
      <c r="O287" s="257"/>
      <c r="P287" s="257"/>
      <c r="Q287" s="257"/>
      <c r="R287" s="257"/>
      <c r="S287" s="257"/>
      <c r="T287" s="258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T287" s="259" t="s">
        <v>157</v>
      </c>
      <c r="AU287" s="259" t="s">
        <v>85</v>
      </c>
      <c r="AV287" s="14" t="s">
        <v>85</v>
      </c>
      <c r="AW287" s="14" t="s">
        <v>32</v>
      </c>
      <c r="AX287" s="14" t="s">
        <v>75</v>
      </c>
      <c r="AY287" s="259" t="s">
        <v>144</v>
      </c>
    </row>
    <row r="288" s="14" customFormat="1">
      <c r="A288" s="14"/>
      <c r="B288" s="249"/>
      <c r="C288" s="250"/>
      <c r="D288" s="232" t="s">
        <v>157</v>
      </c>
      <c r="E288" s="251" t="s">
        <v>1</v>
      </c>
      <c r="F288" s="252" t="s">
        <v>957</v>
      </c>
      <c r="G288" s="250"/>
      <c r="H288" s="253">
        <v>214.91999999999999</v>
      </c>
      <c r="I288" s="254"/>
      <c r="J288" s="250"/>
      <c r="K288" s="250"/>
      <c r="L288" s="255"/>
      <c r="M288" s="256"/>
      <c r="N288" s="257"/>
      <c r="O288" s="257"/>
      <c r="P288" s="257"/>
      <c r="Q288" s="257"/>
      <c r="R288" s="257"/>
      <c r="S288" s="257"/>
      <c r="T288" s="258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59" t="s">
        <v>157</v>
      </c>
      <c r="AU288" s="259" t="s">
        <v>85</v>
      </c>
      <c r="AV288" s="14" t="s">
        <v>85</v>
      </c>
      <c r="AW288" s="14" t="s">
        <v>32</v>
      </c>
      <c r="AX288" s="14" t="s">
        <v>75</v>
      </c>
      <c r="AY288" s="259" t="s">
        <v>144</v>
      </c>
    </row>
    <row r="289" s="14" customFormat="1">
      <c r="A289" s="14"/>
      <c r="B289" s="249"/>
      <c r="C289" s="250"/>
      <c r="D289" s="232" t="s">
        <v>157</v>
      </c>
      <c r="E289" s="251" t="s">
        <v>1</v>
      </c>
      <c r="F289" s="252" t="s">
        <v>958</v>
      </c>
      <c r="G289" s="250"/>
      <c r="H289" s="253">
        <v>13.113</v>
      </c>
      <c r="I289" s="254"/>
      <c r="J289" s="250"/>
      <c r="K289" s="250"/>
      <c r="L289" s="255"/>
      <c r="M289" s="256"/>
      <c r="N289" s="257"/>
      <c r="O289" s="257"/>
      <c r="P289" s="257"/>
      <c r="Q289" s="257"/>
      <c r="R289" s="257"/>
      <c r="S289" s="257"/>
      <c r="T289" s="258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T289" s="259" t="s">
        <v>157</v>
      </c>
      <c r="AU289" s="259" t="s">
        <v>85</v>
      </c>
      <c r="AV289" s="14" t="s">
        <v>85</v>
      </c>
      <c r="AW289" s="14" t="s">
        <v>32</v>
      </c>
      <c r="AX289" s="14" t="s">
        <v>75</v>
      </c>
      <c r="AY289" s="259" t="s">
        <v>144</v>
      </c>
    </row>
    <row r="290" s="14" customFormat="1">
      <c r="A290" s="14"/>
      <c r="B290" s="249"/>
      <c r="C290" s="250"/>
      <c r="D290" s="232" t="s">
        <v>157</v>
      </c>
      <c r="E290" s="251" t="s">
        <v>1</v>
      </c>
      <c r="F290" s="252" t="s">
        <v>959</v>
      </c>
      <c r="G290" s="250"/>
      <c r="H290" s="253">
        <v>14.911</v>
      </c>
      <c r="I290" s="254"/>
      <c r="J290" s="250"/>
      <c r="K290" s="250"/>
      <c r="L290" s="255"/>
      <c r="M290" s="256"/>
      <c r="N290" s="257"/>
      <c r="O290" s="257"/>
      <c r="P290" s="257"/>
      <c r="Q290" s="257"/>
      <c r="R290" s="257"/>
      <c r="S290" s="257"/>
      <c r="T290" s="258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T290" s="259" t="s">
        <v>157</v>
      </c>
      <c r="AU290" s="259" t="s">
        <v>85</v>
      </c>
      <c r="AV290" s="14" t="s">
        <v>85</v>
      </c>
      <c r="AW290" s="14" t="s">
        <v>32</v>
      </c>
      <c r="AX290" s="14" t="s">
        <v>75</v>
      </c>
      <c r="AY290" s="259" t="s">
        <v>144</v>
      </c>
    </row>
    <row r="291" s="14" customFormat="1">
      <c r="A291" s="14"/>
      <c r="B291" s="249"/>
      <c r="C291" s="250"/>
      <c r="D291" s="232" t="s">
        <v>157</v>
      </c>
      <c r="E291" s="251" t="s">
        <v>1</v>
      </c>
      <c r="F291" s="252" t="s">
        <v>960</v>
      </c>
      <c r="G291" s="250"/>
      <c r="H291" s="253">
        <v>239.58000000000001</v>
      </c>
      <c r="I291" s="254"/>
      <c r="J291" s="250"/>
      <c r="K291" s="250"/>
      <c r="L291" s="255"/>
      <c r="M291" s="256"/>
      <c r="N291" s="257"/>
      <c r="O291" s="257"/>
      <c r="P291" s="257"/>
      <c r="Q291" s="257"/>
      <c r="R291" s="257"/>
      <c r="S291" s="257"/>
      <c r="T291" s="258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59" t="s">
        <v>157</v>
      </c>
      <c r="AU291" s="259" t="s">
        <v>85</v>
      </c>
      <c r="AV291" s="14" t="s">
        <v>85</v>
      </c>
      <c r="AW291" s="14" t="s">
        <v>32</v>
      </c>
      <c r="AX291" s="14" t="s">
        <v>75</v>
      </c>
      <c r="AY291" s="259" t="s">
        <v>144</v>
      </c>
    </row>
    <row r="292" s="14" customFormat="1">
      <c r="A292" s="14"/>
      <c r="B292" s="249"/>
      <c r="C292" s="250"/>
      <c r="D292" s="232" t="s">
        <v>157</v>
      </c>
      <c r="E292" s="251" t="s">
        <v>1</v>
      </c>
      <c r="F292" s="252" t="s">
        <v>961</v>
      </c>
      <c r="G292" s="250"/>
      <c r="H292" s="253">
        <v>13.516</v>
      </c>
      <c r="I292" s="254"/>
      <c r="J292" s="250"/>
      <c r="K292" s="250"/>
      <c r="L292" s="255"/>
      <c r="M292" s="256"/>
      <c r="N292" s="257"/>
      <c r="O292" s="257"/>
      <c r="P292" s="257"/>
      <c r="Q292" s="257"/>
      <c r="R292" s="257"/>
      <c r="S292" s="257"/>
      <c r="T292" s="258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259" t="s">
        <v>157</v>
      </c>
      <c r="AU292" s="259" t="s">
        <v>85</v>
      </c>
      <c r="AV292" s="14" t="s">
        <v>85</v>
      </c>
      <c r="AW292" s="14" t="s">
        <v>32</v>
      </c>
      <c r="AX292" s="14" t="s">
        <v>75</v>
      </c>
      <c r="AY292" s="259" t="s">
        <v>144</v>
      </c>
    </row>
    <row r="293" s="14" customFormat="1">
      <c r="A293" s="14"/>
      <c r="B293" s="249"/>
      <c r="C293" s="250"/>
      <c r="D293" s="232" t="s">
        <v>157</v>
      </c>
      <c r="E293" s="251" t="s">
        <v>1</v>
      </c>
      <c r="F293" s="252" t="s">
        <v>962</v>
      </c>
      <c r="G293" s="250"/>
      <c r="H293" s="253">
        <v>83.299999999999997</v>
      </c>
      <c r="I293" s="254"/>
      <c r="J293" s="250"/>
      <c r="K293" s="250"/>
      <c r="L293" s="255"/>
      <c r="M293" s="256"/>
      <c r="N293" s="257"/>
      <c r="O293" s="257"/>
      <c r="P293" s="257"/>
      <c r="Q293" s="257"/>
      <c r="R293" s="257"/>
      <c r="S293" s="257"/>
      <c r="T293" s="258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T293" s="259" t="s">
        <v>157</v>
      </c>
      <c r="AU293" s="259" t="s">
        <v>85</v>
      </c>
      <c r="AV293" s="14" t="s">
        <v>85</v>
      </c>
      <c r="AW293" s="14" t="s">
        <v>32</v>
      </c>
      <c r="AX293" s="14" t="s">
        <v>75</v>
      </c>
      <c r="AY293" s="259" t="s">
        <v>144</v>
      </c>
    </row>
    <row r="294" s="15" customFormat="1">
      <c r="A294" s="15"/>
      <c r="B294" s="264"/>
      <c r="C294" s="265"/>
      <c r="D294" s="232" t="s">
        <v>157</v>
      </c>
      <c r="E294" s="266" t="s">
        <v>1</v>
      </c>
      <c r="F294" s="267" t="s">
        <v>321</v>
      </c>
      <c r="G294" s="265"/>
      <c r="H294" s="268">
        <v>588.82600000000002</v>
      </c>
      <c r="I294" s="269"/>
      <c r="J294" s="265"/>
      <c r="K294" s="265"/>
      <c r="L294" s="270"/>
      <c r="M294" s="271"/>
      <c r="N294" s="272"/>
      <c r="O294" s="272"/>
      <c r="P294" s="272"/>
      <c r="Q294" s="272"/>
      <c r="R294" s="272"/>
      <c r="S294" s="272"/>
      <c r="T294" s="273"/>
      <c r="U294" s="15"/>
      <c r="V294" s="15"/>
      <c r="W294" s="15"/>
      <c r="X294" s="15"/>
      <c r="Y294" s="15"/>
      <c r="Z294" s="15"/>
      <c r="AA294" s="15"/>
      <c r="AB294" s="15"/>
      <c r="AC294" s="15"/>
      <c r="AD294" s="15"/>
      <c r="AE294" s="15"/>
      <c r="AT294" s="274" t="s">
        <v>157</v>
      </c>
      <c r="AU294" s="274" t="s">
        <v>85</v>
      </c>
      <c r="AV294" s="15" t="s">
        <v>173</v>
      </c>
      <c r="AW294" s="15" t="s">
        <v>32</v>
      </c>
      <c r="AX294" s="15" t="s">
        <v>83</v>
      </c>
      <c r="AY294" s="274" t="s">
        <v>144</v>
      </c>
    </row>
    <row r="295" s="2" customFormat="1" ht="24.15" customHeight="1">
      <c r="A295" s="39"/>
      <c r="B295" s="40"/>
      <c r="C295" s="219" t="s">
        <v>506</v>
      </c>
      <c r="D295" s="219" t="s">
        <v>147</v>
      </c>
      <c r="E295" s="220" t="s">
        <v>569</v>
      </c>
      <c r="F295" s="221" t="s">
        <v>570</v>
      </c>
      <c r="G295" s="222" t="s">
        <v>279</v>
      </c>
      <c r="H295" s="223">
        <v>607.79700000000003</v>
      </c>
      <c r="I295" s="224"/>
      <c r="J295" s="225">
        <f>ROUND(I295*H295,2)</f>
        <v>0</v>
      </c>
      <c r="K295" s="221" t="s">
        <v>151</v>
      </c>
      <c r="L295" s="45"/>
      <c r="M295" s="226" t="s">
        <v>1</v>
      </c>
      <c r="N295" s="227" t="s">
        <v>40</v>
      </c>
      <c r="O295" s="92"/>
      <c r="P295" s="228">
        <f>O295*H295</f>
        <v>0</v>
      </c>
      <c r="Q295" s="228">
        <v>0</v>
      </c>
      <c r="R295" s="228">
        <f>Q295*H295</f>
        <v>0</v>
      </c>
      <c r="S295" s="228">
        <v>0</v>
      </c>
      <c r="T295" s="229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30" t="s">
        <v>173</v>
      </c>
      <c r="AT295" s="230" t="s">
        <v>147</v>
      </c>
      <c r="AU295" s="230" t="s">
        <v>85</v>
      </c>
      <c r="AY295" s="18" t="s">
        <v>144</v>
      </c>
      <c r="BE295" s="231">
        <f>IF(N295="základní",J295,0)</f>
        <v>0</v>
      </c>
      <c r="BF295" s="231">
        <f>IF(N295="snížená",J295,0)</f>
        <v>0</v>
      </c>
      <c r="BG295" s="231">
        <f>IF(N295="zákl. přenesená",J295,0)</f>
        <v>0</v>
      </c>
      <c r="BH295" s="231">
        <f>IF(N295="sníž. přenesená",J295,0)</f>
        <v>0</v>
      </c>
      <c r="BI295" s="231">
        <f>IF(N295="nulová",J295,0)</f>
        <v>0</v>
      </c>
      <c r="BJ295" s="18" t="s">
        <v>83</v>
      </c>
      <c r="BK295" s="231">
        <f>ROUND(I295*H295,2)</f>
        <v>0</v>
      </c>
      <c r="BL295" s="18" t="s">
        <v>173</v>
      </c>
      <c r="BM295" s="230" t="s">
        <v>963</v>
      </c>
    </row>
    <row r="296" s="2" customFormat="1">
      <c r="A296" s="39"/>
      <c r="B296" s="40"/>
      <c r="C296" s="41"/>
      <c r="D296" s="232" t="s">
        <v>154</v>
      </c>
      <c r="E296" s="41"/>
      <c r="F296" s="233" t="s">
        <v>572</v>
      </c>
      <c r="G296" s="41"/>
      <c r="H296" s="41"/>
      <c r="I296" s="234"/>
      <c r="J296" s="41"/>
      <c r="K296" s="41"/>
      <c r="L296" s="45"/>
      <c r="M296" s="235"/>
      <c r="N296" s="236"/>
      <c r="O296" s="92"/>
      <c r="P296" s="92"/>
      <c r="Q296" s="92"/>
      <c r="R296" s="92"/>
      <c r="S296" s="92"/>
      <c r="T296" s="93"/>
      <c r="U296" s="39"/>
      <c r="V296" s="39"/>
      <c r="W296" s="39"/>
      <c r="X296" s="39"/>
      <c r="Y296" s="39"/>
      <c r="Z296" s="39"/>
      <c r="AA296" s="39"/>
      <c r="AB296" s="39"/>
      <c r="AC296" s="39"/>
      <c r="AD296" s="39"/>
      <c r="AE296" s="39"/>
      <c r="AT296" s="18" t="s">
        <v>154</v>
      </c>
      <c r="AU296" s="18" t="s">
        <v>85</v>
      </c>
    </row>
    <row r="297" s="2" customFormat="1">
      <c r="A297" s="39"/>
      <c r="B297" s="40"/>
      <c r="C297" s="41"/>
      <c r="D297" s="237" t="s">
        <v>155</v>
      </c>
      <c r="E297" s="41"/>
      <c r="F297" s="238" t="s">
        <v>573</v>
      </c>
      <c r="G297" s="41"/>
      <c r="H297" s="41"/>
      <c r="I297" s="234"/>
      <c r="J297" s="41"/>
      <c r="K297" s="41"/>
      <c r="L297" s="45"/>
      <c r="M297" s="235"/>
      <c r="N297" s="236"/>
      <c r="O297" s="92"/>
      <c r="P297" s="92"/>
      <c r="Q297" s="92"/>
      <c r="R297" s="92"/>
      <c r="S297" s="92"/>
      <c r="T297" s="93"/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T297" s="18" t="s">
        <v>155</v>
      </c>
      <c r="AU297" s="18" t="s">
        <v>85</v>
      </c>
    </row>
    <row r="298" s="14" customFormat="1">
      <c r="A298" s="14"/>
      <c r="B298" s="249"/>
      <c r="C298" s="250"/>
      <c r="D298" s="232" t="s">
        <v>157</v>
      </c>
      <c r="E298" s="251" t="s">
        <v>1</v>
      </c>
      <c r="F298" s="252" t="s">
        <v>964</v>
      </c>
      <c r="G298" s="250"/>
      <c r="H298" s="253">
        <v>9.7919999999999998</v>
      </c>
      <c r="I298" s="254"/>
      <c r="J298" s="250"/>
      <c r="K298" s="250"/>
      <c r="L298" s="255"/>
      <c r="M298" s="256"/>
      <c r="N298" s="257"/>
      <c r="O298" s="257"/>
      <c r="P298" s="257"/>
      <c r="Q298" s="257"/>
      <c r="R298" s="257"/>
      <c r="S298" s="257"/>
      <c r="T298" s="258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T298" s="259" t="s">
        <v>157</v>
      </c>
      <c r="AU298" s="259" t="s">
        <v>85</v>
      </c>
      <c r="AV298" s="14" t="s">
        <v>85</v>
      </c>
      <c r="AW298" s="14" t="s">
        <v>32</v>
      </c>
      <c r="AX298" s="14" t="s">
        <v>75</v>
      </c>
      <c r="AY298" s="259" t="s">
        <v>144</v>
      </c>
    </row>
    <row r="299" s="14" customFormat="1">
      <c r="A299" s="14"/>
      <c r="B299" s="249"/>
      <c r="C299" s="250"/>
      <c r="D299" s="232" t="s">
        <v>157</v>
      </c>
      <c r="E299" s="251" t="s">
        <v>1</v>
      </c>
      <c r="F299" s="252" t="s">
        <v>965</v>
      </c>
      <c r="G299" s="250"/>
      <c r="H299" s="253">
        <v>220.88999999999999</v>
      </c>
      <c r="I299" s="254"/>
      <c r="J299" s="250"/>
      <c r="K299" s="250"/>
      <c r="L299" s="255"/>
      <c r="M299" s="256"/>
      <c r="N299" s="257"/>
      <c r="O299" s="257"/>
      <c r="P299" s="257"/>
      <c r="Q299" s="257"/>
      <c r="R299" s="257"/>
      <c r="S299" s="257"/>
      <c r="T299" s="258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59" t="s">
        <v>157</v>
      </c>
      <c r="AU299" s="259" t="s">
        <v>85</v>
      </c>
      <c r="AV299" s="14" t="s">
        <v>85</v>
      </c>
      <c r="AW299" s="14" t="s">
        <v>32</v>
      </c>
      <c r="AX299" s="14" t="s">
        <v>75</v>
      </c>
      <c r="AY299" s="259" t="s">
        <v>144</v>
      </c>
    </row>
    <row r="300" s="14" customFormat="1">
      <c r="A300" s="14"/>
      <c r="B300" s="249"/>
      <c r="C300" s="250"/>
      <c r="D300" s="232" t="s">
        <v>157</v>
      </c>
      <c r="E300" s="251" t="s">
        <v>1</v>
      </c>
      <c r="F300" s="252" t="s">
        <v>966</v>
      </c>
      <c r="G300" s="250"/>
      <c r="H300" s="253">
        <v>13.536</v>
      </c>
      <c r="I300" s="254"/>
      <c r="J300" s="250"/>
      <c r="K300" s="250"/>
      <c r="L300" s="255"/>
      <c r="M300" s="256"/>
      <c r="N300" s="257"/>
      <c r="O300" s="257"/>
      <c r="P300" s="257"/>
      <c r="Q300" s="257"/>
      <c r="R300" s="257"/>
      <c r="S300" s="257"/>
      <c r="T300" s="258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59" t="s">
        <v>157</v>
      </c>
      <c r="AU300" s="259" t="s">
        <v>85</v>
      </c>
      <c r="AV300" s="14" t="s">
        <v>85</v>
      </c>
      <c r="AW300" s="14" t="s">
        <v>32</v>
      </c>
      <c r="AX300" s="14" t="s">
        <v>75</v>
      </c>
      <c r="AY300" s="259" t="s">
        <v>144</v>
      </c>
    </row>
    <row r="301" s="14" customFormat="1">
      <c r="A301" s="14"/>
      <c r="B301" s="249"/>
      <c r="C301" s="250"/>
      <c r="D301" s="232" t="s">
        <v>157</v>
      </c>
      <c r="E301" s="251" t="s">
        <v>1</v>
      </c>
      <c r="F301" s="252" t="s">
        <v>967</v>
      </c>
      <c r="G301" s="250"/>
      <c r="H301" s="253">
        <v>15.392</v>
      </c>
      <c r="I301" s="254"/>
      <c r="J301" s="250"/>
      <c r="K301" s="250"/>
      <c r="L301" s="255"/>
      <c r="M301" s="256"/>
      <c r="N301" s="257"/>
      <c r="O301" s="257"/>
      <c r="P301" s="257"/>
      <c r="Q301" s="257"/>
      <c r="R301" s="257"/>
      <c r="S301" s="257"/>
      <c r="T301" s="258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T301" s="259" t="s">
        <v>157</v>
      </c>
      <c r="AU301" s="259" t="s">
        <v>85</v>
      </c>
      <c r="AV301" s="14" t="s">
        <v>85</v>
      </c>
      <c r="AW301" s="14" t="s">
        <v>32</v>
      </c>
      <c r="AX301" s="14" t="s">
        <v>75</v>
      </c>
      <c r="AY301" s="259" t="s">
        <v>144</v>
      </c>
    </row>
    <row r="302" s="14" customFormat="1">
      <c r="A302" s="14"/>
      <c r="B302" s="249"/>
      <c r="C302" s="250"/>
      <c r="D302" s="232" t="s">
        <v>157</v>
      </c>
      <c r="E302" s="251" t="s">
        <v>1</v>
      </c>
      <c r="F302" s="252" t="s">
        <v>968</v>
      </c>
      <c r="G302" s="250"/>
      <c r="H302" s="253">
        <v>246.23500000000001</v>
      </c>
      <c r="I302" s="254"/>
      <c r="J302" s="250"/>
      <c r="K302" s="250"/>
      <c r="L302" s="255"/>
      <c r="M302" s="256"/>
      <c r="N302" s="257"/>
      <c r="O302" s="257"/>
      <c r="P302" s="257"/>
      <c r="Q302" s="257"/>
      <c r="R302" s="257"/>
      <c r="S302" s="257"/>
      <c r="T302" s="258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T302" s="259" t="s">
        <v>157</v>
      </c>
      <c r="AU302" s="259" t="s">
        <v>85</v>
      </c>
      <c r="AV302" s="14" t="s">
        <v>85</v>
      </c>
      <c r="AW302" s="14" t="s">
        <v>32</v>
      </c>
      <c r="AX302" s="14" t="s">
        <v>75</v>
      </c>
      <c r="AY302" s="259" t="s">
        <v>144</v>
      </c>
    </row>
    <row r="303" s="14" customFormat="1">
      <c r="A303" s="14"/>
      <c r="B303" s="249"/>
      <c r="C303" s="250"/>
      <c r="D303" s="232" t="s">
        <v>157</v>
      </c>
      <c r="E303" s="251" t="s">
        <v>1</v>
      </c>
      <c r="F303" s="252" t="s">
        <v>969</v>
      </c>
      <c r="G303" s="250"/>
      <c r="H303" s="253">
        <v>13.952</v>
      </c>
      <c r="I303" s="254"/>
      <c r="J303" s="250"/>
      <c r="K303" s="250"/>
      <c r="L303" s="255"/>
      <c r="M303" s="256"/>
      <c r="N303" s="257"/>
      <c r="O303" s="257"/>
      <c r="P303" s="257"/>
      <c r="Q303" s="257"/>
      <c r="R303" s="257"/>
      <c r="S303" s="257"/>
      <c r="T303" s="258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T303" s="259" t="s">
        <v>157</v>
      </c>
      <c r="AU303" s="259" t="s">
        <v>85</v>
      </c>
      <c r="AV303" s="14" t="s">
        <v>85</v>
      </c>
      <c r="AW303" s="14" t="s">
        <v>32</v>
      </c>
      <c r="AX303" s="14" t="s">
        <v>75</v>
      </c>
      <c r="AY303" s="259" t="s">
        <v>144</v>
      </c>
    </row>
    <row r="304" s="14" customFormat="1">
      <c r="A304" s="14"/>
      <c r="B304" s="249"/>
      <c r="C304" s="250"/>
      <c r="D304" s="232" t="s">
        <v>157</v>
      </c>
      <c r="E304" s="251" t="s">
        <v>1</v>
      </c>
      <c r="F304" s="252" t="s">
        <v>970</v>
      </c>
      <c r="G304" s="250"/>
      <c r="H304" s="253">
        <v>88</v>
      </c>
      <c r="I304" s="254"/>
      <c r="J304" s="250"/>
      <c r="K304" s="250"/>
      <c r="L304" s="255"/>
      <c r="M304" s="256"/>
      <c r="N304" s="257"/>
      <c r="O304" s="257"/>
      <c r="P304" s="257"/>
      <c r="Q304" s="257"/>
      <c r="R304" s="257"/>
      <c r="S304" s="257"/>
      <c r="T304" s="258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T304" s="259" t="s">
        <v>157</v>
      </c>
      <c r="AU304" s="259" t="s">
        <v>85</v>
      </c>
      <c r="AV304" s="14" t="s">
        <v>85</v>
      </c>
      <c r="AW304" s="14" t="s">
        <v>32</v>
      </c>
      <c r="AX304" s="14" t="s">
        <v>75</v>
      </c>
      <c r="AY304" s="259" t="s">
        <v>144</v>
      </c>
    </row>
    <row r="305" s="15" customFormat="1">
      <c r="A305" s="15"/>
      <c r="B305" s="264"/>
      <c r="C305" s="265"/>
      <c r="D305" s="232" t="s">
        <v>157</v>
      </c>
      <c r="E305" s="266" t="s">
        <v>1</v>
      </c>
      <c r="F305" s="267" t="s">
        <v>321</v>
      </c>
      <c r="G305" s="265"/>
      <c r="H305" s="268">
        <v>607.79700000000003</v>
      </c>
      <c r="I305" s="269"/>
      <c r="J305" s="265"/>
      <c r="K305" s="265"/>
      <c r="L305" s="270"/>
      <c r="M305" s="271"/>
      <c r="N305" s="272"/>
      <c r="O305" s="272"/>
      <c r="P305" s="272"/>
      <c r="Q305" s="272"/>
      <c r="R305" s="272"/>
      <c r="S305" s="272"/>
      <c r="T305" s="273"/>
      <c r="U305" s="15"/>
      <c r="V305" s="15"/>
      <c r="W305" s="15"/>
      <c r="X305" s="15"/>
      <c r="Y305" s="15"/>
      <c r="Z305" s="15"/>
      <c r="AA305" s="15"/>
      <c r="AB305" s="15"/>
      <c r="AC305" s="15"/>
      <c r="AD305" s="15"/>
      <c r="AE305" s="15"/>
      <c r="AT305" s="274" t="s">
        <v>157</v>
      </c>
      <c r="AU305" s="274" t="s">
        <v>85</v>
      </c>
      <c r="AV305" s="15" t="s">
        <v>173</v>
      </c>
      <c r="AW305" s="15" t="s">
        <v>32</v>
      </c>
      <c r="AX305" s="15" t="s">
        <v>83</v>
      </c>
      <c r="AY305" s="274" t="s">
        <v>144</v>
      </c>
    </row>
    <row r="306" s="2" customFormat="1" ht="16.5" customHeight="1">
      <c r="A306" s="39"/>
      <c r="B306" s="40"/>
      <c r="C306" s="219" t="s">
        <v>512</v>
      </c>
      <c r="D306" s="219" t="s">
        <v>147</v>
      </c>
      <c r="E306" s="220" t="s">
        <v>971</v>
      </c>
      <c r="F306" s="221" t="s">
        <v>972</v>
      </c>
      <c r="G306" s="222" t="s">
        <v>279</v>
      </c>
      <c r="H306" s="223">
        <v>124.3</v>
      </c>
      <c r="I306" s="224"/>
      <c r="J306" s="225">
        <f>ROUND(I306*H306,2)</f>
        <v>0</v>
      </c>
      <c r="K306" s="221" t="s">
        <v>151</v>
      </c>
      <c r="L306" s="45"/>
      <c r="M306" s="226" t="s">
        <v>1</v>
      </c>
      <c r="N306" s="227" t="s">
        <v>40</v>
      </c>
      <c r="O306" s="92"/>
      <c r="P306" s="228">
        <f>O306*H306</f>
        <v>0</v>
      </c>
      <c r="Q306" s="228">
        <v>0.23000000000000001</v>
      </c>
      <c r="R306" s="228">
        <f>Q306*H306</f>
        <v>28.589000000000002</v>
      </c>
      <c r="S306" s="228">
        <v>0</v>
      </c>
      <c r="T306" s="229">
        <f>S306*H306</f>
        <v>0</v>
      </c>
      <c r="U306" s="39"/>
      <c r="V306" s="39"/>
      <c r="W306" s="39"/>
      <c r="X306" s="39"/>
      <c r="Y306" s="39"/>
      <c r="Z306" s="39"/>
      <c r="AA306" s="39"/>
      <c r="AB306" s="39"/>
      <c r="AC306" s="39"/>
      <c r="AD306" s="39"/>
      <c r="AE306" s="39"/>
      <c r="AR306" s="230" t="s">
        <v>173</v>
      </c>
      <c r="AT306" s="230" t="s">
        <v>147</v>
      </c>
      <c r="AU306" s="230" t="s">
        <v>85</v>
      </c>
      <c r="AY306" s="18" t="s">
        <v>144</v>
      </c>
      <c r="BE306" s="231">
        <f>IF(N306="základní",J306,0)</f>
        <v>0</v>
      </c>
      <c r="BF306" s="231">
        <f>IF(N306="snížená",J306,0)</f>
        <v>0</v>
      </c>
      <c r="BG306" s="231">
        <f>IF(N306="zákl. přenesená",J306,0)</f>
        <v>0</v>
      </c>
      <c r="BH306" s="231">
        <f>IF(N306="sníž. přenesená",J306,0)</f>
        <v>0</v>
      </c>
      <c r="BI306" s="231">
        <f>IF(N306="nulová",J306,0)</f>
        <v>0</v>
      </c>
      <c r="BJ306" s="18" t="s">
        <v>83</v>
      </c>
      <c r="BK306" s="231">
        <f>ROUND(I306*H306,2)</f>
        <v>0</v>
      </c>
      <c r="BL306" s="18" t="s">
        <v>173</v>
      </c>
      <c r="BM306" s="230" t="s">
        <v>973</v>
      </c>
    </row>
    <row r="307" s="2" customFormat="1">
      <c r="A307" s="39"/>
      <c r="B307" s="40"/>
      <c r="C307" s="41"/>
      <c r="D307" s="232" t="s">
        <v>154</v>
      </c>
      <c r="E307" s="41"/>
      <c r="F307" s="233" t="s">
        <v>974</v>
      </c>
      <c r="G307" s="41"/>
      <c r="H307" s="41"/>
      <c r="I307" s="234"/>
      <c r="J307" s="41"/>
      <c r="K307" s="41"/>
      <c r="L307" s="45"/>
      <c r="M307" s="235"/>
      <c r="N307" s="236"/>
      <c r="O307" s="92"/>
      <c r="P307" s="92"/>
      <c r="Q307" s="92"/>
      <c r="R307" s="92"/>
      <c r="S307" s="92"/>
      <c r="T307" s="93"/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T307" s="18" t="s">
        <v>154</v>
      </c>
      <c r="AU307" s="18" t="s">
        <v>85</v>
      </c>
    </row>
    <row r="308" s="2" customFormat="1">
      <c r="A308" s="39"/>
      <c r="B308" s="40"/>
      <c r="C308" s="41"/>
      <c r="D308" s="237" t="s">
        <v>155</v>
      </c>
      <c r="E308" s="41"/>
      <c r="F308" s="238" t="s">
        <v>975</v>
      </c>
      <c r="G308" s="41"/>
      <c r="H308" s="41"/>
      <c r="I308" s="234"/>
      <c r="J308" s="41"/>
      <c r="K308" s="41"/>
      <c r="L308" s="45"/>
      <c r="M308" s="235"/>
      <c r="N308" s="236"/>
      <c r="O308" s="92"/>
      <c r="P308" s="92"/>
      <c r="Q308" s="92"/>
      <c r="R308" s="92"/>
      <c r="S308" s="92"/>
      <c r="T308" s="93"/>
      <c r="U308" s="39"/>
      <c r="V308" s="39"/>
      <c r="W308" s="39"/>
      <c r="X308" s="39"/>
      <c r="Y308" s="39"/>
      <c r="Z308" s="39"/>
      <c r="AA308" s="39"/>
      <c r="AB308" s="39"/>
      <c r="AC308" s="39"/>
      <c r="AD308" s="39"/>
      <c r="AE308" s="39"/>
      <c r="AT308" s="18" t="s">
        <v>155</v>
      </c>
      <c r="AU308" s="18" t="s">
        <v>85</v>
      </c>
    </row>
    <row r="309" s="14" customFormat="1">
      <c r="A309" s="14"/>
      <c r="B309" s="249"/>
      <c r="C309" s="250"/>
      <c r="D309" s="232" t="s">
        <v>157</v>
      </c>
      <c r="E309" s="251" t="s">
        <v>1</v>
      </c>
      <c r="F309" s="252" t="s">
        <v>976</v>
      </c>
      <c r="G309" s="250"/>
      <c r="H309" s="253">
        <v>56.350000000000001</v>
      </c>
      <c r="I309" s="254"/>
      <c r="J309" s="250"/>
      <c r="K309" s="250"/>
      <c r="L309" s="255"/>
      <c r="M309" s="256"/>
      <c r="N309" s="257"/>
      <c r="O309" s="257"/>
      <c r="P309" s="257"/>
      <c r="Q309" s="257"/>
      <c r="R309" s="257"/>
      <c r="S309" s="257"/>
      <c r="T309" s="258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59" t="s">
        <v>157</v>
      </c>
      <c r="AU309" s="259" t="s">
        <v>85</v>
      </c>
      <c r="AV309" s="14" t="s">
        <v>85</v>
      </c>
      <c r="AW309" s="14" t="s">
        <v>32</v>
      </c>
      <c r="AX309" s="14" t="s">
        <v>75</v>
      </c>
      <c r="AY309" s="259" t="s">
        <v>144</v>
      </c>
    </row>
    <row r="310" s="14" customFormat="1">
      <c r="A310" s="14"/>
      <c r="B310" s="249"/>
      <c r="C310" s="250"/>
      <c r="D310" s="232" t="s">
        <v>157</v>
      </c>
      <c r="E310" s="251" t="s">
        <v>1</v>
      </c>
      <c r="F310" s="252" t="s">
        <v>977</v>
      </c>
      <c r="G310" s="250"/>
      <c r="H310" s="253">
        <v>67.950000000000003</v>
      </c>
      <c r="I310" s="254"/>
      <c r="J310" s="250"/>
      <c r="K310" s="250"/>
      <c r="L310" s="255"/>
      <c r="M310" s="256"/>
      <c r="N310" s="257"/>
      <c r="O310" s="257"/>
      <c r="P310" s="257"/>
      <c r="Q310" s="257"/>
      <c r="R310" s="257"/>
      <c r="S310" s="257"/>
      <c r="T310" s="258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259" t="s">
        <v>157</v>
      </c>
      <c r="AU310" s="259" t="s">
        <v>85</v>
      </c>
      <c r="AV310" s="14" t="s">
        <v>85</v>
      </c>
      <c r="AW310" s="14" t="s">
        <v>32</v>
      </c>
      <c r="AX310" s="14" t="s">
        <v>75</v>
      </c>
      <c r="AY310" s="259" t="s">
        <v>144</v>
      </c>
    </row>
    <row r="311" s="15" customFormat="1">
      <c r="A311" s="15"/>
      <c r="B311" s="264"/>
      <c r="C311" s="265"/>
      <c r="D311" s="232" t="s">
        <v>157</v>
      </c>
      <c r="E311" s="266" t="s">
        <v>1</v>
      </c>
      <c r="F311" s="267" t="s">
        <v>321</v>
      </c>
      <c r="G311" s="265"/>
      <c r="H311" s="268">
        <v>124.3</v>
      </c>
      <c r="I311" s="269"/>
      <c r="J311" s="265"/>
      <c r="K311" s="265"/>
      <c r="L311" s="270"/>
      <c r="M311" s="271"/>
      <c r="N311" s="272"/>
      <c r="O311" s="272"/>
      <c r="P311" s="272"/>
      <c r="Q311" s="272"/>
      <c r="R311" s="272"/>
      <c r="S311" s="272"/>
      <c r="T311" s="273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274" t="s">
        <v>157</v>
      </c>
      <c r="AU311" s="274" t="s">
        <v>85</v>
      </c>
      <c r="AV311" s="15" t="s">
        <v>173</v>
      </c>
      <c r="AW311" s="15" t="s">
        <v>32</v>
      </c>
      <c r="AX311" s="15" t="s">
        <v>83</v>
      </c>
      <c r="AY311" s="274" t="s">
        <v>144</v>
      </c>
    </row>
    <row r="312" s="2" customFormat="1" ht="16.5" customHeight="1">
      <c r="A312" s="39"/>
      <c r="B312" s="40"/>
      <c r="C312" s="219" t="s">
        <v>519</v>
      </c>
      <c r="D312" s="219" t="s">
        <v>147</v>
      </c>
      <c r="E312" s="220" t="s">
        <v>575</v>
      </c>
      <c r="F312" s="221" t="s">
        <v>576</v>
      </c>
      <c r="G312" s="222" t="s">
        <v>282</v>
      </c>
      <c r="H312" s="223">
        <v>27.100000000000001</v>
      </c>
      <c r="I312" s="224"/>
      <c r="J312" s="225">
        <f>ROUND(I312*H312,2)</f>
        <v>0</v>
      </c>
      <c r="K312" s="221" t="s">
        <v>151</v>
      </c>
      <c r="L312" s="45"/>
      <c r="M312" s="226" t="s">
        <v>1</v>
      </c>
      <c r="N312" s="227" t="s">
        <v>40</v>
      </c>
      <c r="O312" s="92"/>
      <c r="P312" s="228">
        <f>O312*H312</f>
        <v>0</v>
      </c>
      <c r="Q312" s="228">
        <v>0</v>
      </c>
      <c r="R312" s="228">
        <f>Q312*H312</f>
        <v>0</v>
      </c>
      <c r="S312" s="228">
        <v>0</v>
      </c>
      <c r="T312" s="229">
        <f>S312*H312</f>
        <v>0</v>
      </c>
      <c r="U312" s="39"/>
      <c r="V312" s="39"/>
      <c r="W312" s="39"/>
      <c r="X312" s="39"/>
      <c r="Y312" s="39"/>
      <c r="Z312" s="39"/>
      <c r="AA312" s="39"/>
      <c r="AB312" s="39"/>
      <c r="AC312" s="39"/>
      <c r="AD312" s="39"/>
      <c r="AE312" s="39"/>
      <c r="AR312" s="230" t="s">
        <v>173</v>
      </c>
      <c r="AT312" s="230" t="s">
        <v>147</v>
      </c>
      <c r="AU312" s="230" t="s">
        <v>85</v>
      </c>
      <c r="AY312" s="18" t="s">
        <v>144</v>
      </c>
      <c r="BE312" s="231">
        <f>IF(N312="základní",J312,0)</f>
        <v>0</v>
      </c>
      <c r="BF312" s="231">
        <f>IF(N312="snížená",J312,0)</f>
        <v>0</v>
      </c>
      <c r="BG312" s="231">
        <f>IF(N312="zákl. přenesená",J312,0)</f>
        <v>0</v>
      </c>
      <c r="BH312" s="231">
        <f>IF(N312="sníž. přenesená",J312,0)</f>
        <v>0</v>
      </c>
      <c r="BI312" s="231">
        <f>IF(N312="nulová",J312,0)</f>
        <v>0</v>
      </c>
      <c r="BJ312" s="18" t="s">
        <v>83</v>
      </c>
      <c r="BK312" s="231">
        <f>ROUND(I312*H312,2)</f>
        <v>0</v>
      </c>
      <c r="BL312" s="18" t="s">
        <v>173</v>
      </c>
      <c r="BM312" s="230" t="s">
        <v>978</v>
      </c>
    </row>
    <row r="313" s="2" customFormat="1">
      <c r="A313" s="39"/>
      <c r="B313" s="40"/>
      <c r="C313" s="41"/>
      <c r="D313" s="232" t="s">
        <v>154</v>
      </c>
      <c r="E313" s="41"/>
      <c r="F313" s="233" t="s">
        <v>578</v>
      </c>
      <c r="G313" s="41"/>
      <c r="H313" s="41"/>
      <c r="I313" s="234"/>
      <c r="J313" s="41"/>
      <c r="K313" s="41"/>
      <c r="L313" s="45"/>
      <c r="M313" s="235"/>
      <c r="N313" s="236"/>
      <c r="O313" s="92"/>
      <c r="P313" s="92"/>
      <c r="Q313" s="92"/>
      <c r="R313" s="92"/>
      <c r="S313" s="92"/>
      <c r="T313" s="93"/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T313" s="18" t="s">
        <v>154</v>
      </c>
      <c r="AU313" s="18" t="s">
        <v>85</v>
      </c>
    </row>
    <row r="314" s="2" customFormat="1">
      <c r="A314" s="39"/>
      <c r="B314" s="40"/>
      <c r="C314" s="41"/>
      <c r="D314" s="237" t="s">
        <v>155</v>
      </c>
      <c r="E314" s="41"/>
      <c r="F314" s="238" t="s">
        <v>579</v>
      </c>
      <c r="G314" s="41"/>
      <c r="H314" s="41"/>
      <c r="I314" s="234"/>
      <c r="J314" s="41"/>
      <c r="K314" s="41"/>
      <c r="L314" s="45"/>
      <c r="M314" s="235"/>
      <c r="N314" s="236"/>
      <c r="O314" s="92"/>
      <c r="P314" s="92"/>
      <c r="Q314" s="92"/>
      <c r="R314" s="92"/>
      <c r="S314" s="92"/>
      <c r="T314" s="93"/>
      <c r="U314" s="39"/>
      <c r="V314" s="39"/>
      <c r="W314" s="39"/>
      <c r="X314" s="39"/>
      <c r="Y314" s="39"/>
      <c r="Z314" s="39"/>
      <c r="AA314" s="39"/>
      <c r="AB314" s="39"/>
      <c r="AC314" s="39"/>
      <c r="AD314" s="39"/>
      <c r="AE314" s="39"/>
      <c r="AT314" s="18" t="s">
        <v>155</v>
      </c>
      <c r="AU314" s="18" t="s">
        <v>85</v>
      </c>
    </row>
    <row r="315" s="14" customFormat="1">
      <c r="A315" s="14"/>
      <c r="B315" s="249"/>
      <c r="C315" s="250"/>
      <c r="D315" s="232" t="s">
        <v>157</v>
      </c>
      <c r="E315" s="251" t="s">
        <v>1</v>
      </c>
      <c r="F315" s="252" t="s">
        <v>979</v>
      </c>
      <c r="G315" s="250"/>
      <c r="H315" s="253">
        <v>27.100000000000001</v>
      </c>
      <c r="I315" s="254"/>
      <c r="J315" s="250"/>
      <c r="K315" s="250"/>
      <c r="L315" s="255"/>
      <c r="M315" s="256"/>
      <c r="N315" s="257"/>
      <c r="O315" s="257"/>
      <c r="P315" s="257"/>
      <c r="Q315" s="257"/>
      <c r="R315" s="257"/>
      <c r="S315" s="257"/>
      <c r="T315" s="258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59" t="s">
        <v>157</v>
      </c>
      <c r="AU315" s="259" t="s">
        <v>85</v>
      </c>
      <c r="AV315" s="14" t="s">
        <v>85</v>
      </c>
      <c r="AW315" s="14" t="s">
        <v>32</v>
      </c>
      <c r="AX315" s="14" t="s">
        <v>83</v>
      </c>
      <c r="AY315" s="259" t="s">
        <v>144</v>
      </c>
    </row>
    <row r="316" s="2" customFormat="1" ht="16.5" customHeight="1">
      <c r="A316" s="39"/>
      <c r="B316" s="40"/>
      <c r="C316" s="286" t="s">
        <v>533</v>
      </c>
      <c r="D316" s="286" t="s">
        <v>417</v>
      </c>
      <c r="E316" s="287" t="s">
        <v>423</v>
      </c>
      <c r="F316" s="288" t="s">
        <v>424</v>
      </c>
      <c r="G316" s="289" t="s">
        <v>399</v>
      </c>
      <c r="H316" s="290">
        <v>46.07</v>
      </c>
      <c r="I316" s="291"/>
      <c r="J316" s="292">
        <f>ROUND(I316*H316,2)</f>
        <v>0</v>
      </c>
      <c r="K316" s="288" t="s">
        <v>151</v>
      </c>
      <c r="L316" s="293"/>
      <c r="M316" s="294" t="s">
        <v>1</v>
      </c>
      <c r="N316" s="295" t="s">
        <v>40</v>
      </c>
      <c r="O316" s="92"/>
      <c r="P316" s="228">
        <f>O316*H316</f>
        <v>0</v>
      </c>
      <c r="Q316" s="228">
        <v>1</v>
      </c>
      <c r="R316" s="228">
        <f>Q316*H316</f>
        <v>46.07</v>
      </c>
      <c r="S316" s="228">
        <v>0</v>
      </c>
      <c r="T316" s="229">
        <f>S316*H316</f>
        <v>0</v>
      </c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R316" s="230" t="s">
        <v>214</v>
      </c>
      <c r="AT316" s="230" t="s">
        <v>417</v>
      </c>
      <c r="AU316" s="230" t="s">
        <v>85</v>
      </c>
      <c r="AY316" s="18" t="s">
        <v>144</v>
      </c>
      <c r="BE316" s="231">
        <f>IF(N316="základní",J316,0)</f>
        <v>0</v>
      </c>
      <c r="BF316" s="231">
        <f>IF(N316="snížená",J316,0)</f>
        <v>0</v>
      </c>
      <c r="BG316" s="231">
        <f>IF(N316="zákl. přenesená",J316,0)</f>
        <v>0</v>
      </c>
      <c r="BH316" s="231">
        <f>IF(N316="sníž. přenesená",J316,0)</f>
        <v>0</v>
      </c>
      <c r="BI316" s="231">
        <f>IF(N316="nulová",J316,0)</f>
        <v>0</v>
      </c>
      <c r="BJ316" s="18" t="s">
        <v>83</v>
      </c>
      <c r="BK316" s="231">
        <f>ROUND(I316*H316,2)</f>
        <v>0</v>
      </c>
      <c r="BL316" s="18" t="s">
        <v>173</v>
      </c>
      <c r="BM316" s="230" t="s">
        <v>980</v>
      </c>
    </row>
    <row r="317" s="2" customFormat="1">
      <c r="A317" s="39"/>
      <c r="B317" s="40"/>
      <c r="C317" s="41"/>
      <c r="D317" s="232" t="s">
        <v>154</v>
      </c>
      <c r="E317" s="41"/>
      <c r="F317" s="233" t="s">
        <v>424</v>
      </c>
      <c r="G317" s="41"/>
      <c r="H317" s="41"/>
      <c r="I317" s="234"/>
      <c r="J317" s="41"/>
      <c r="K317" s="41"/>
      <c r="L317" s="45"/>
      <c r="M317" s="235"/>
      <c r="N317" s="236"/>
      <c r="O317" s="92"/>
      <c r="P317" s="92"/>
      <c r="Q317" s="92"/>
      <c r="R317" s="92"/>
      <c r="S317" s="92"/>
      <c r="T317" s="93"/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T317" s="18" t="s">
        <v>154</v>
      </c>
      <c r="AU317" s="18" t="s">
        <v>85</v>
      </c>
    </row>
    <row r="318" s="14" customFormat="1">
      <c r="A318" s="14"/>
      <c r="B318" s="249"/>
      <c r="C318" s="250"/>
      <c r="D318" s="232" t="s">
        <v>157</v>
      </c>
      <c r="E318" s="251" t="s">
        <v>1</v>
      </c>
      <c r="F318" s="252" t="s">
        <v>981</v>
      </c>
      <c r="G318" s="250"/>
      <c r="H318" s="253">
        <v>27.100000000000001</v>
      </c>
      <c r="I318" s="254"/>
      <c r="J318" s="250"/>
      <c r="K318" s="250"/>
      <c r="L318" s="255"/>
      <c r="M318" s="256"/>
      <c r="N318" s="257"/>
      <c r="O318" s="257"/>
      <c r="P318" s="257"/>
      <c r="Q318" s="257"/>
      <c r="R318" s="257"/>
      <c r="S318" s="257"/>
      <c r="T318" s="258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T318" s="259" t="s">
        <v>157</v>
      </c>
      <c r="AU318" s="259" t="s">
        <v>85</v>
      </c>
      <c r="AV318" s="14" t="s">
        <v>85</v>
      </c>
      <c r="AW318" s="14" t="s">
        <v>32</v>
      </c>
      <c r="AX318" s="14" t="s">
        <v>83</v>
      </c>
      <c r="AY318" s="259" t="s">
        <v>144</v>
      </c>
    </row>
    <row r="319" s="14" customFormat="1">
      <c r="A319" s="14"/>
      <c r="B319" s="249"/>
      <c r="C319" s="250"/>
      <c r="D319" s="232" t="s">
        <v>157</v>
      </c>
      <c r="E319" s="250"/>
      <c r="F319" s="252" t="s">
        <v>982</v>
      </c>
      <c r="G319" s="250"/>
      <c r="H319" s="253">
        <v>46.07</v>
      </c>
      <c r="I319" s="254"/>
      <c r="J319" s="250"/>
      <c r="K319" s="250"/>
      <c r="L319" s="255"/>
      <c r="M319" s="256"/>
      <c r="N319" s="257"/>
      <c r="O319" s="257"/>
      <c r="P319" s="257"/>
      <c r="Q319" s="257"/>
      <c r="R319" s="257"/>
      <c r="S319" s="257"/>
      <c r="T319" s="258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59" t="s">
        <v>157</v>
      </c>
      <c r="AU319" s="259" t="s">
        <v>85</v>
      </c>
      <c r="AV319" s="14" t="s">
        <v>85</v>
      </c>
      <c r="AW319" s="14" t="s">
        <v>4</v>
      </c>
      <c r="AX319" s="14" t="s">
        <v>83</v>
      </c>
      <c r="AY319" s="259" t="s">
        <v>144</v>
      </c>
    </row>
    <row r="320" s="2" customFormat="1" ht="24.15" customHeight="1">
      <c r="A320" s="39"/>
      <c r="B320" s="40"/>
      <c r="C320" s="219" t="s">
        <v>541</v>
      </c>
      <c r="D320" s="219" t="s">
        <v>147</v>
      </c>
      <c r="E320" s="220" t="s">
        <v>983</v>
      </c>
      <c r="F320" s="221" t="s">
        <v>984</v>
      </c>
      <c r="G320" s="222" t="s">
        <v>279</v>
      </c>
      <c r="H320" s="223">
        <v>39.270000000000003</v>
      </c>
      <c r="I320" s="224"/>
      <c r="J320" s="225">
        <f>ROUND(I320*H320,2)</f>
        <v>0</v>
      </c>
      <c r="K320" s="221" t="s">
        <v>1</v>
      </c>
      <c r="L320" s="45"/>
      <c r="M320" s="226" t="s">
        <v>1</v>
      </c>
      <c r="N320" s="227" t="s">
        <v>40</v>
      </c>
      <c r="O320" s="92"/>
      <c r="P320" s="228">
        <f>O320*H320</f>
        <v>0</v>
      </c>
      <c r="Q320" s="228">
        <v>0</v>
      </c>
      <c r="R320" s="228">
        <f>Q320*H320</f>
        <v>0</v>
      </c>
      <c r="S320" s="228">
        <v>0</v>
      </c>
      <c r="T320" s="229">
        <f>S320*H320</f>
        <v>0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R320" s="230" t="s">
        <v>173</v>
      </c>
      <c r="AT320" s="230" t="s">
        <v>147</v>
      </c>
      <c r="AU320" s="230" t="s">
        <v>85</v>
      </c>
      <c r="AY320" s="18" t="s">
        <v>144</v>
      </c>
      <c r="BE320" s="231">
        <f>IF(N320="základní",J320,0)</f>
        <v>0</v>
      </c>
      <c r="BF320" s="231">
        <f>IF(N320="snížená",J320,0)</f>
        <v>0</v>
      </c>
      <c r="BG320" s="231">
        <f>IF(N320="zákl. přenesená",J320,0)</f>
        <v>0</v>
      </c>
      <c r="BH320" s="231">
        <f>IF(N320="sníž. přenesená",J320,0)</f>
        <v>0</v>
      </c>
      <c r="BI320" s="231">
        <f>IF(N320="nulová",J320,0)</f>
        <v>0</v>
      </c>
      <c r="BJ320" s="18" t="s">
        <v>83</v>
      </c>
      <c r="BK320" s="231">
        <f>ROUND(I320*H320,2)</f>
        <v>0</v>
      </c>
      <c r="BL320" s="18" t="s">
        <v>173</v>
      </c>
      <c r="BM320" s="230" t="s">
        <v>985</v>
      </c>
    </row>
    <row r="321" s="2" customFormat="1">
      <c r="A321" s="39"/>
      <c r="B321" s="40"/>
      <c r="C321" s="41"/>
      <c r="D321" s="232" t="s">
        <v>154</v>
      </c>
      <c r="E321" s="41"/>
      <c r="F321" s="233" t="s">
        <v>986</v>
      </c>
      <c r="G321" s="41"/>
      <c r="H321" s="41"/>
      <c r="I321" s="234"/>
      <c r="J321" s="41"/>
      <c r="K321" s="41"/>
      <c r="L321" s="45"/>
      <c r="M321" s="235"/>
      <c r="N321" s="236"/>
      <c r="O321" s="92"/>
      <c r="P321" s="92"/>
      <c r="Q321" s="92"/>
      <c r="R321" s="92"/>
      <c r="S321" s="92"/>
      <c r="T321" s="93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T321" s="18" t="s">
        <v>154</v>
      </c>
      <c r="AU321" s="18" t="s">
        <v>85</v>
      </c>
    </row>
    <row r="322" s="14" customFormat="1">
      <c r="A322" s="14"/>
      <c r="B322" s="249"/>
      <c r="C322" s="250"/>
      <c r="D322" s="232" t="s">
        <v>157</v>
      </c>
      <c r="E322" s="251" t="s">
        <v>1</v>
      </c>
      <c r="F322" s="252" t="s">
        <v>947</v>
      </c>
      <c r="G322" s="250"/>
      <c r="H322" s="253">
        <v>39.270000000000003</v>
      </c>
      <c r="I322" s="254"/>
      <c r="J322" s="250"/>
      <c r="K322" s="250"/>
      <c r="L322" s="255"/>
      <c r="M322" s="256"/>
      <c r="N322" s="257"/>
      <c r="O322" s="257"/>
      <c r="P322" s="257"/>
      <c r="Q322" s="257"/>
      <c r="R322" s="257"/>
      <c r="S322" s="257"/>
      <c r="T322" s="258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T322" s="259" t="s">
        <v>157</v>
      </c>
      <c r="AU322" s="259" t="s">
        <v>85</v>
      </c>
      <c r="AV322" s="14" t="s">
        <v>85</v>
      </c>
      <c r="AW322" s="14" t="s">
        <v>32</v>
      </c>
      <c r="AX322" s="14" t="s">
        <v>83</v>
      </c>
      <c r="AY322" s="259" t="s">
        <v>144</v>
      </c>
    </row>
    <row r="323" s="2" customFormat="1" ht="24.15" customHeight="1">
      <c r="A323" s="39"/>
      <c r="B323" s="40"/>
      <c r="C323" s="219" t="s">
        <v>548</v>
      </c>
      <c r="D323" s="219" t="s">
        <v>147</v>
      </c>
      <c r="E323" s="220" t="s">
        <v>583</v>
      </c>
      <c r="F323" s="221" t="s">
        <v>584</v>
      </c>
      <c r="G323" s="222" t="s">
        <v>279</v>
      </c>
      <c r="H323" s="223">
        <v>588.82600000000002</v>
      </c>
      <c r="I323" s="224"/>
      <c r="J323" s="225">
        <f>ROUND(I323*H323,2)</f>
        <v>0</v>
      </c>
      <c r="K323" s="221" t="s">
        <v>151</v>
      </c>
      <c r="L323" s="45"/>
      <c r="M323" s="226" t="s">
        <v>1</v>
      </c>
      <c r="N323" s="227" t="s">
        <v>40</v>
      </c>
      <c r="O323" s="92"/>
      <c r="P323" s="228">
        <f>O323*H323</f>
        <v>0</v>
      </c>
      <c r="Q323" s="228">
        <v>0</v>
      </c>
      <c r="R323" s="228">
        <f>Q323*H323</f>
        <v>0</v>
      </c>
      <c r="S323" s="228">
        <v>0</v>
      </c>
      <c r="T323" s="229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30" t="s">
        <v>173</v>
      </c>
      <c r="AT323" s="230" t="s">
        <v>147</v>
      </c>
      <c r="AU323" s="230" t="s">
        <v>85</v>
      </c>
      <c r="AY323" s="18" t="s">
        <v>144</v>
      </c>
      <c r="BE323" s="231">
        <f>IF(N323="základní",J323,0)</f>
        <v>0</v>
      </c>
      <c r="BF323" s="231">
        <f>IF(N323="snížená",J323,0)</f>
        <v>0</v>
      </c>
      <c r="BG323" s="231">
        <f>IF(N323="zákl. přenesená",J323,0)</f>
        <v>0</v>
      </c>
      <c r="BH323" s="231">
        <f>IF(N323="sníž. přenesená",J323,0)</f>
        <v>0</v>
      </c>
      <c r="BI323" s="231">
        <f>IF(N323="nulová",J323,0)</f>
        <v>0</v>
      </c>
      <c r="BJ323" s="18" t="s">
        <v>83</v>
      </c>
      <c r="BK323" s="231">
        <f>ROUND(I323*H323,2)</f>
        <v>0</v>
      </c>
      <c r="BL323" s="18" t="s">
        <v>173</v>
      </c>
      <c r="BM323" s="230" t="s">
        <v>987</v>
      </c>
    </row>
    <row r="324" s="2" customFormat="1">
      <c r="A324" s="39"/>
      <c r="B324" s="40"/>
      <c r="C324" s="41"/>
      <c r="D324" s="232" t="s">
        <v>154</v>
      </c>
      <c r="E324" s="41"/>
      <c r="F324" s="233" t="s">
        <v>586</v>
      </c>
      <c r="G324" s="41"/>
      <c r="H324" s="41"/>
      <c r="I324" s="234"/>
      <c r="J324" s="41"/>
      <c r="K324" s="41"/>
      <c r="L324" s="45"/>
      <c r="M324" s="235"/>
      <c r="N324" s="236"/>
      <c r="O324" s="92"/>
      <c r="P324" s="92"/>
      <c r="Q324" s="92"/>
      <c r="R324" s="92"/>
      <c r="S324" s="92"/>
      <c r="T324" s="93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154</v>
      </c>
      <c r="AU324" s="18" t="s">
        <v>85</v>
      </c>
    </row>
    <row r="325" s="2" customFormat="1">
      <c r="A325" s="39"/>
      <c r="B325" s="40"/>
      <c r="C325" s="41"/>
      <c r="D325" s="237" t="s">
        <v>155</v>
      </c>
      <c r="E325" s="41"/>
      <c r="F325" s="238" t="s">
        <v>587</v>
      </c>
      <c r="G325" s="41"/>
      <c r="H325" s="41"/>
      <c r="I325" s="234"/>
      <c r="J325" s="41"/>
      <c r="K325" s="41"/>
      <c r="L325" s="45"/>
      <c r="M325" s="235"/>
      <c r="N325" s="236"/>
      <c r="O325" s="92"/>
      <c r="P325" s="92"/>
      <c r="Q325" s="92"/>
      <c r="R325" s="92"/>
      <c r="S325" s="92"/>
      <c r="T325" s="93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T325" s="18" t="s">
        <v>155</v>
      </c>
      <c r="AU325" s="18" t="s">
        <v>85</v>
      </c>
    </row>
    <row r="326" s="2" customFormat="1" ht="24.15" customHeight="1">
      <c r="A326" s="39"/>
      <c r="B326" s="40"/>
      <c r="C326" s="219" t="s">
        <v>554</v>
      </c>
      <c r="D326" s="219" t="s">
        <v>147</v>
      </c>
      <c r="E326" s="220" t="s">
        <v>589</v>
      </c>
      <c r="F326" s="221" t="s">
        <v>590</v>
      </c>
      <c r="G326" s="222" t="s">
        <v>279</v>
      </c>
      <c r="H326" s="223">
        <v>609.32500000000005</v>
      </c>
      <c r="I326" s="224"/>
      <c r="J326" s="225">
        <f>ROUND(I326*H326,2)</f>
        <v>0</v>
      </c>
      <c r="K326" s="221" t="s">
        <v>151</v>
      </c>
      <c r="L326" s="45"/>
      <c r="M326" s="226" t="s">
        <v>1</v>
      </c>
      <c r="N326" s="227" t="s">
        <v>40</v>
      </c>
      <c r="O326" s="92"/>
      <c r="P326" s="228">
        <f>O326*H326</f>
        <v>0</v>
      </c>
      <c r="Q326" s="228">
        <v>0</v>
      </c>
      <c r="R326" s="228">
        <f>Q326*H326</f>
        <v>0</v>
      </c>
      <c r="S326" s="228">
        <v>0</v>
      </c>
      <c r="T326" s="229">
        <f>S326*H326</f>
        <v>0</v>
      </c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R326" s="230" t="s">
        <v>173</v>
      </c>
      <c r="AT326" s="230" t="s">
        <v>147</v>
      </c>
      <c r="AU326" s="230" t="s">
        <v>85</v>
      </c>
      <c r="AY326" s="18" t="s">
        <v>144</v>
      </c>
      <c r="BE326" s="231">
        <f>IF(N326="základní",J326,0)</f>
        <v>0</v>
      </c>
      <c r="BF326" s="231">
        <f>IF(N326="snížená",J326,0)</f>
        <v>0</v>
      </c>
      <c r="BG326" s="231">
        <f>IF(N326="zákl. přenesená",J326,0)</f>
        <v>0</v>
      </c>
      <c r="BH326" s="231">
        <f>IF(N326="sníž. přenesená",J326,0)</f>
        <v>0</v>
      </c>
      <c r="BI326" s="231">
        <f>IF(N326="nulová",J326,0)</f>
        <v>0</v>
      </c>
      <c r="BJ326" s="18" t="s">
        <v>83</v>
      </c>
      <c r="BK326" s="231">
        <f>ROUND(I326*H326,2)</f>
        <v>0</v>
      </c>
      <c r="BL326" s="18" t="s">
        <v>173</v>
      </c>
      <c r="BM326" s="230" t="s">
        <v>988</v>
      </c>
    </row>
    <row r="327" s="2" customFormat="1">
      <c r="A327" s="39"/>
      <c r="B327" s="40"/>
      <c r="C327" s="41"/>
      <c r="D327" s="232" t="s">
        <v>154</v>
      </c>
      <c r="E327" s="41"/>
      <c r="F327" s="233" t="s">
        <v>592</v>
      </c>
      <c r="G327" s="41"/>
      <c r="H327" s="41"/>
      <c r="I327" s="234"/>
      <c r="J327" s="41"/>
      <c r="K327" s="41"/>
      <c r="L327" s="45"/>
      <c r="M327" s="235"/>
      <c r="N327" s="236"/>
      <c r="O327" s="92"/>
      <c r="P327" s="92"/>
      <c r="Q327" s="92"/>
      <c r="R327" s="92"/>
      <c r="S327" s="92"/>
      <c r="T327" s="93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T327" s="18" t="s">
        <v>154</v>
      </c>
      <c r="AU327" s="18" t="s">
        <v>85</v>
      </c>
    </row>
    <row r="328" s="2" customFormat="1">
      <c r="A328" s="39"/>
      <c r="B328" s="40"/>
      <c r="C328" s="41"/>
      <c r="D328" s="237" t="s">
        <v>155</v>
      </c>
      <c r="E328" s="41"/>
      <c r="F328" s="238" t="s">
        <v>593</v>
      </c>
      <c r="G328" s="41"/>
      <c r="H328" s="41"/>
      <c r="I328" s="234"/>
      <c r="J328" s="41"/>
      <c r="K328" s="41"/>
      <c r="L328" s="45"/>
      <c r="M328" s="235"/>
      <c r="N328" s="236"/>
      <c r="O328" s="92"/>
      <c r="P328" s="92"/>
      <c r="Q328" s="92"/>
      <c r="R328" s="92"/>
      <c r="S328" s="92"/>
      <c r="T328" s="93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155</v>
      </c>
      <c r="AU328" s="18" t="s">
        <v>85</v>
      </c>
    </row>
    <row r="329" s="2" customFormat="1" ht="33" customHeight="1">
      <c r="A329" s="39"/>
      <c r="B329" s="40"/>
      <c r="C329" s="219" t="s">
        <v>568</v>
      </c>
      <c r="D329" s="219" t="s">
        <v>147</v>
      </c>
      <c r="E329" s="220" t="s">
        <v>595</v>
      </c>
      <c r="F329" s="221" t="s">
        <v>596</v>
      </c>
      <c r="G329" s="222" t="s">
        <v>279</v>
      </c>
      <c r="H329" s="223">
        <v>609.32500000000005</v>
      </c>
      <c r="I329" s="224"/>
      <c r="J329" s="225">
        <f>ROUND(I329*H329,2)</f>
        <v>0</v>
      </c>
      <c r="K329" s="221" t="s">
        <v>151</v>
      </c>
      <c r="L329" s="45"/>
      <c r="M329" s="226" t="s">
        <v>1</v>
      </c>
      <c r="N329" s="227" t="s">
        <v>40</v>
      </c>
      <c r="O329" s="92"/>
      <c r="P329" s="228">
        <f>O329*H329</f>
        <v>0</v>
      </c>
      <c r="Q329" s="228">
        <v>0</v>
      </c>
      <c r="R329" s="228">
        <f>Q329*H329</f>
        <v>0</v>
      </c>
      <c r="S329" s="228">
        <v>0</v>
      </c>
      <c r="T329" s="229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30" t="s">
        <v>173</v>
      </c>
      <c r="AT329" s="230" t="s">
        <v>147</v>
      </c>
      <c r="AU329" s="230" t="s">
        <v>85</v>
      </c>
      <c r="AY329" s="18" t="s">
        <v>144</v>
      </c>
      <c r="BE329" s="231">
        <f>IF(N329="základní",J329,0)</f>
        <v>0</v>
      </c>
      <c r="BF329" s="231">
        <f>IF(N329="snížená",J329,0)</f>
        <v>0</v>
      </c>
      <c r="BG329" s="231">
        <f>IF(N329="zákl. přenesená",J329,0)</f>
        <v>0</v>
      </c>
      <c r="BH329" s="231">
        <f>IF(N329="sníž. přenesená",J329,0)</f>
        <v>0</v>
      </c>
      <c r="BI329" s="231">
        <f>IF(N329="nulová",J329,0)</f>
        <v>0</v>
      </c>
      <c r="BJ329" s="18" t="s">
        <v>83</v>
      </c>
      <c r="BK329" s="231">
        <f>ROUND(I329*H329,2)</f>
        <v>0</v>
      </c>
      <c r="BL329" s="18" t="s">
        <v>173</v>
      </c>
      <c r="BM329" s="230" t="s">
        <v>989</v>
      </c>
    </row>
    <row r="330" s="2" customFormat="1">
      <c r="A330" s="39"/>
      <c r="B330" s="40"/>
      <c r="C330" s="41"/>
      <c r="D330" s="232" t="s">
        <v>154</v>
      </c>
      <c r="E330" s="41"/>
      <c r="F330" s="233" t="s">
        <v>598</v>
      </c>
      <c r="G330" s="41"/>
      <c r="H330" s="41"/>
      <c r="I330" s="234"/>
      <c r="J330" s="41"/>
      <c r="K330" s="41"/>
      <c r="L330" s="45"/>
      <c r="M330" s="235"/>
      <c r="N330" s="236"/>
      <c r="O330" s="92"/>
      <c r="P330" s="92"/>
      <c r="Q330" s="92"/>
      <c r="R330" s="92"/>
      <c r="S330" s="92"/>
      <c r="T330" s="93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T330" s="18" t="s">
        <v>154</v>
      </c>
      <c r="AU330" s="18" t="s">
        <v>85</v>
      </c>
    </row>
    <row r="331" s="2" customFormat="1">
      <c r="A331" s="39"/>
      <c r="B331" s="40"/>
      <c r="C331" s="41"/>
      <c r="D331" s="237" t="s">
        <v>155</v>
      </c>
      <c r="E331" s="41"/>
      <c r="F331" s="238" t="s">
        <v>599</v>
      </c>
      <c r="G331" s="41"/>
      <c r="H331" s="41"/>
      <c r="I331" s="234"/>
      <c r="J331" s="41"/>
      <c r="K331" s="41"/>
      <c r="L331" s="45"/>
      <c r="M331" s="235"/>
      <c r="N331" s="236"/>
      <c r="O331" s="92"/>
      <c r="P331" s="92"/>
      <c r="Q331" s="92"/>
      <c r="R331" s="92"/>
      <c r="S331" s="92"/>
      <c r="T331" s="93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T331" s="18" t="s">
        <v>155</v>
      </c>
      <c r="AU331" s="18" t="s">
        <v>85</v>
      </c>
    </row>
    <row r="332" s="14" customFormat="1">
      <c r="A332" s="14"/>
      <c r="B332" s="249"/>
      <c r="C332" s="250"/>
      <c r="D332" s="232" t="s">
        <v>157</v>
      </c>
      <c r="E332" s="251" t="s">
        <v>1</v>
      </c>
      <c r="F332" s="252" t="s">
        <v>990</v>
      </c>
      <c r="G332" s="250"/>
      <c r="H332" s="253">
        <v>9.1799999999999997</v>
      </c>
      <c r="I332" s="254"/>
      <c r="J332" s="250"/>
      <c r="K332" s="250"/>
      <c r="L332" s="255"/>
      <c r="M332" s="256"/>
      <c r="N332" s="257"/>
      <c r="O332" s="257"/>
      <c r="P332" s="257"/>
      <c r="Q332" s="257"/>
      <c r="R332" s="257"/>
      <c r="S332" s="257"/>
      <c r="T332" s="258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T332" s="259" t="s">
        <v>157</v>
      </c>
      <c r="AU332" s="259" t="s">
        <v>85</v>
      </c>
      <c r="AV332" s="14" t="s">
        <v>85</v>
      </c>
      <c r="AW332" s="14" t="s">
        <v>32</v>
      </c>
      <c r="AX332" s="14" t="s">
        <v>75</v>
      </c>
      <c r="AY332" s="259" t="s">
        <v>144</v>
      </c>
    </row>
    <row r="333" s="14" customFormat="1">
      <c r="A333" s="14"/>
      <c r="B333" s="249"/>
      <c r="C333" s="250"/>
      <c r="D333" s="232" t="s">
        <v>157</v>
      </c>
      <c r="E333" s="251" t="s">
        <v>1</v>
      </c>
      <c r="F333" s="252" t="s">
        <v>991</v>
      </c>
      <c r="G333" s="250"/>
      <c r="H333" s="253">
        <v>208.94999999999999</v>
      </c>
      <c r="I333" s="254"/>
      <c r="J333" s="250"/>
      <c r="K333" s="250"/>
      <c r="L333" s="255"/>
      <c r="M333" s="256"/>
      <c r="N333" s="257"/>
      <c r="O333" s="257"/>
      <c r="P333" s="257"/>
      <c r="Q333" s="257"/>
      <c r="R333" s="257"/>
      <c r="S333" s="257"/>
      <c r="T333" s="258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59" t="s">
        <v>157</v>
      </c>
      <c r="AU333" s="259" t="s">
        <v>85</v>
      </c>
      <c r="AV333" s="14" t="s">
        <v>85</v>
      </c>
      <c r="AW333" s="14" t="s">
        <v>32</v>
      </c>
      <c r="AX333" s="14" t="s">
        <v>75</v>
      </c>
      <c r="AY333" s="259" t="s">
        <v>144</v>
      </c>
    </row>
    <row r="334" s="14" customFormat="1">
      <c r="A334" s="14"/>
      <c r="B334" s="249"/>
      <c r="C334" s="250"/>
      <c r="D334" s="232" t="s">
        <v>157</v>
      </c>
      <c r="E334" s="251" t="s">
        <v>1</v>
      </c>
      <c r="F334" s="252" t="s">
        <v>992</v>
      </c>
      <c r="G334" s="250"/>
      <c r="H334" s="253">
        <v>12.69</v>
      </c>
      <c r="I334" s="254"/>
      <c r="J334" s="250"/>
      <c r="K334" s="250"/>
      <c r="L334" s="255"/>
      <c r="M334" s="256"/>
      <c r="N334" s="257"/>
      <c r="O334" s="257"/>
      <c r="P334" s="257"/>
      <c r="Q334" s="257"/>
      <c r="R334" s="257"/>
      <c r="S334" s="257"/>
      <c r="T334" s="258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59" t="s">
        <v>157</v>
      </c>
      <c r="AU334" s="259" t="s">
        <v>85</v>
      </c>
      <c r="AV334" s="14" t="s">
        <v>85</v>
      </c>
      <c r="AW334" s="14" t="s">
        <v>32</v>
      </c>
      <c r="AX334" s="14" t="s">
        <v>75</v>
      </c>
      <c r="AY334" s="259" t="s">
        <v>144</v>
      </c>
    </row>
    <row r="335" s="14" customFormat="1">
      <c r="A335" s="14"/>
      <c r="B335" s="249"/>
      <c r="C335" s="250"/>
      <c r="D335" s="232" t="s">
        <v>157</v>
      </c>
      <c r="E335" s="251" t="s">
        <v>1</v>
      </c>
      <c r="F335" s="252" t="s">
        <v>947</v>
      </c>
      <c r="G335" s="250"/>
      <c r="H335" s="253">
        <v>39.270000000000003</v>
      </c>
      <c r="I335" s="254"/>
      <c r="J335" s="250"/>
      <c r="K335" s="250"/>
      <c r="L335" s="255"/>
      <c r="M335" s="256"/>
      <c r="N335" s="257"/>
      <c r="O335" s="257"/>
      <c r="P335" s="257"/>
      <c r="Q335" s="257"/>
      <c r="R335" s="257"/>
      <c r="S335" s="257"/>
      <c r="T335" s="258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T335" s="259" t="s">
        <v>157</v>
      </c>
      <c r="AU335" s="259" t="s">
        <v>85</v>
      </c>
      <c r="AV335" s="14" t="s">
        <v>85</v>
      </c>
      <c r="AW335" s="14" t="s">
        <v>32</v>
      </c>
      <c r="AX335" s="14" t="s">
        <v>75</v>
      </c>
      <c r="AY335" s="259" t="s">
        <v>144</v>
      </c>
    </row>
    <row r="336" s="14" customFormat="1">
      <c r="A336" s="14"/>
      <c r="B336" s="249"/>
      <c r="C336" s="250"/>
      <c r="D336" s="232" t="s">
        <v>157</v>
      </c>
      <c r="E336" s="251" t="s">
        <v>1</v>
      </c>
      <c r="F336" s="252" t="s">
        <v>993</v>
      </c>
      <c r="G336" s="250"/>
      <c r="H336" s="253">
        <v>14.43</v>
      </c>
      <c r="I336" s="254"/>
      <c r="J336" s="250"/>
      <c r="K336" s="250"/>
      <c r="L336" s="255"/>
      <c r="M336" s="256"/>
      <c r="N336" s="257"/>
      <c r="O336" s="257"/>
      <c r="P336" s="257"/>
      <c r="Q336" s="257"/>
      <c r="R336" s="257"/>
      <c r="S336" s="257"/>
      <c r="T336" s="258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T336" s="259" t="s">
        <v>157</v>
      </c>
      <c r="AU336" s="259" t="s">
        <v>85</v>
      </c>
      <c r="AV336" s="14" t="s">
        <v>85</v>
      </c>
      <c r="AW336" s="14" t="s">
        <v>32</v>
      </c>
      <c r="AX336" s="14" t="s">
        <v>75</v>
      </c>
      <c r="AY336" s="259" t="s">
        <v>144</v>
      </c>
    </row>
    <row r="337" s="14" customFormat="1">
      <c r="A337" s="14"/>
      <c r="B337" s="249"/>
      <c r="C337" s="250"/>
      <c r="D337" s="232" t="s">
        <v>157</v>
      </c>
      <c r="E337" s="251" t="s">
        <v>1</v>
      </c>
      <c r="F337" s="252" t="s">
        <v>994</v>
      </c>
      <c r="G337" s="250"/>
      <c r="H337" s="253">
        <v>232.92500000000001</v>
      </c>
      <c r="I337" s="254"/>
      <c r="J337" s="250"/>
      <c r="K337" s="250"/>
      <c r="L337" s="255"/>
      <c r="M337" s="256"/>
      <c r="N337" s="257"/>
      <c r="O337" s="257"/>
      <c r="P337" s="257"/>
      <c r="Q337" s="257"/>
      <c r="R337" s="257"/>
      <c r="S337" s="257"/>
      <c r="T337" s="258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59" t="s">
        <v>157</v>
      </c>
      <c r="AU337" s="259" t="s">
        <v>85</v>
      </c>
      <c r="AV337" s="14" t="s">
        <v>85</v>
      </c>
      <c r="AW337" s="14" t="s">
        <v>32</v>
      </c>
      <c r="AX337" s="14" t="s">
        <v>75</v>
      </c>
      <c r="AY337" s="259" t="s">
        <v>144</v>
      </c>
    </row>
    <row r="338" s="14" customFormat="1">
      <c r="A338" s="14"/>
      <c r="B338" s="249"/>
      <c r="C338" s="250"/>
      <c r="D338" s="232" t="s">
        <v>157</v>
      </c>
      <c r="E338" s="251" t="s">
        <v>1</v>
      </c>
      <c r="F338" s="252" t="s">
        <v>995</v>
      </c>
      <c r="G338" s="250"/>
      <c r="H338" s="253">
        <v>13.08</v>
      </c>
      <c r="I338" s="254"/>
      <c r="J338" s="250"/>
      <c r="K338" s="250"/>
      <c r="L338" s="255"/>
      <c r="M338" s="256"/>
      <c r="N338" s="257"/>
      <c r="O338" s="257"/>
      <c r="P338" s="257"/>
      <c r="Q338" s="257"/>
      <c r="R338" s="257"/>
      <c r="S338" s="257"/>
      <c r="T338" s="258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T338" s="259" t="s">
        <v>157</v>
      </c>
      <c r="AU338" s="259" t="s">
        <v>85</v>
      </c>
      <c r="AV338" s="14" t="s">
        <v>85</v>
      </c>
      <c r="AW338" s="14" t="s">
        <v>32</v>
      </c>
      <c r="AX338" s="14" t="s">
        <v>75</v>
      </c>
      <c r="AY338" s="259" t="s">
        <v>144</v>
      </c>
    </row>
    <row r="339" s="14" customFormat="1">
      <c r="A339" s="14"/>
      <c r="B339" s="249"/>
      <c r="C339" s="250"/>
      <c r="D339" s="232" t="s">
        <v>157</v>
      </c>
      <c r="E339" s="251" t="s">
        <v>1</v>
      </c>
      <c r="F339" s="252" t="s">
        <v>996</v>
      </c>
      <c r="G339" s="250"/>
      <c r="H339" s="253">
        <v>78.799999999999997</v>
      </c>
      <c r="I339" s="254"/>
      <c r="J339" s="250"/>
      <c r="K339" s="250"/>
      <c r="L339" s="255"/>
      <c r="M339" s="256"/>
      <c r="N339" s="257"/>
      <c r="O339" s="257"/>
      <c r="P339" s="257"/>
      <c r="Q339" s="257"/>
      <c r="R339" s="257"/>
      <c r="S339" s="257"/>
      <c r="T339" s="258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T339" s="259" t="s">
        <v>157</v>
      </c>
      <c r="AU339" s="259" t="s">
        <v>85</v>
      </c>
      <c r="AV339" s="14" t="s">
        <v>85</v>
      </c>
      <c r="AW339" s="14" t="s">
        <v>32</v>
      </c>
      <c r="AX339" s="14" t="s">
        <v>75</v>
      </c>
      <c r="AY339" s="259" t="s">
        <v>144</v>
      </c>
    </row>
    <row r="340" s="15" customFormat="1">
      <c r="A340" s="15"/>
      <c r="B340" s="264"/>
      <c r="C340" s="265"/>
      <c r="D340" s="232" t="s">
        <v>157</v>
      </c>
      <c r="E340" s="266" t="s">
        <v>1</v>
      </c>
      <c r="F340" s="267" t="s">
        <v>321</v>
      </c>
      <c r="G340" s="265"/>
      <c r="H340" s="268">
        <v>609.32500000000005</v>
      </c>
      <c r="I340" s="269"/>
      <c r="J340" s="265"/>
      <c r="K340" s="265"/>
      <c r="L340" s="270"/>
      <c r="M340" s="271"/>
      <c r="N340" s="272"/>
      <c r="O340" s="272"/>
      <c r="P340" s="272"/>
      <c r="Q340" s="272"/>
      <c r="R340" s="272"/>
      <c r="S340" s="272"/>
      <c r="T340" s="273"/>
      <c r="U340" s="15"/>
      <c r="V340" s="15"/>
      <c r="W340" s="15"/>
      <c r="X340" s="15"/>
      <c r="Y340" s="15"/>
      <c r="Z340" s="15"/>
      <c r="AA340" s="15"/>
      <c r="AB340" s="15"/>
      <c r="AC340" s="15"/>
      <c r="AD340" s="15"/>
      <c r="AE340" s="15"/>
      <c r="AT340" s="274" t="s">
        <v>157</v>
      </c>
      <c r="AU340" s="274" t="s">
        <v>85</v>
      </c>
      <c r="AV340" s="15" t="s">
        <v>173</v>
      </c>
      <c r="AW340" s="15" t="s">
        <v>32</v>
      </c>
      <c r="AX340" s="15" t="s">
        <v>83</v>
      </c>
      <c r="AY340" s="274" t="s">
        <v>144</v>
      </c>
    </row>
    <row r="341" s="2" customFormat="1" ht="24.15" customHeight="1">
      <c r="A341" s="39"/>
      <c r="B341" s="40"/>
      <c r="C341" s="219" t="s">
        <v>574</v>
      </c>
      <c r="D341" s="219" t="s">
        <v>147</v>
      </c>
      <c r="E341" s="220" t="s">
        <v>997</v>
      </c>
      <c r="F341" s="221" t="s">
        <v>998</v>
      </c>
      <c r="G341" s="222" t="s">
        <v>279</v>
      </c>
      <c r="H341" s="223">
        <v>28.797999999999998</v>
      </c>
      <c r="I341" s="224"/>
      <c r="J341" s="225">
        <f>ROUND(I341*H341,2)</f>
        <v>0</v>
      </c>
      <c r="K341" s="221" t="s">
        <v>151</v>
      </c>
      <c r="L341" s="45"/>
      <c r="M341" s="226" t="s">
        <v>1</v>
      </c>
      <c r="N341" s="227" t="s">
        <v>40</v>
      </c>
      <c r="O341" s="92"/>
      <c r="P341" s="228">
        <f>O341*H341</f>
        <v>0</v>
      </c>
      <c r="Q341" s="228">
        <v>0</v>
      </c>
      <c r="R341" s="228">
        <f>Q341*H341</f>
        <v>0</v>
      </c>
      <c r="S341" s="228">
        <v>0</v>
      </c>
      <c r="T341" s="229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30" t="s">
        <v>173</v>
      </c>
      <c r="AT341" s="230" t="s">
        <v>147</v>
      </c>
      <c r="AU341" s="230" t="s">
        <v>85</v>
      </c>
      <c r="AY341" s="18" t="s">
        <v>144</v>
      </c>
      <c r="BE341" s="231">
        <f>IF(N341="základní",J341,0)</f>
        <v>0</v>
      </c>
      <c r="BF341" s="231">
        <f>IF(N341="snížená",J341,0)</f>
        <v>0</v>
      </c>
      <c r="BG341" s="231">
        <f>IF(N341="zákl. přenesená",J341,0)</f>
        <v>0</v>
      </c>
      <c r="BH341" s="231">
        <f>IF(N341="sníž. přenesená",J341,0)</f>
        <v>0</v>
      </c>
      <c r="BI341" s="231">
        <f>IF(N341="nulová",J341,0)</f>
        <v>0</v>
      </c>
      <c r="BJ341" s="18" t="s">
        <v>83</v>
      </c>
      <c r="BK341" s="231">
        <f>ROUND(I341*H341,2)</f>
        <v>0</v>
      </c>
      <c r="BL341" s="18" t="s">
        <v>173</v>
      </c>
      <c r="BM341" s="230" t="s">
        <v>999</v>
      </c>
    </row>
    <row r="342" s="2" customFormat="1">
      <c r="A342" s="39"/>
      <c r="B342" s="40"/>
      <c r="C342" s="41"/>
      <c r="D342" s="232" t="s">
        <v>154</v>
      </c>
      <c r="E342" s="41"/>
      <c r="F342" s="233" t="s">
        <v>1000</v>
      </c>
      <c r="G342" s="41"/>
      <c r="H342" s="41"/>
      <c r="I342" s="234"/>
      <c r="J342" s="41"/>
      <c r="K342" s="41"/>
      <c r="L342" s="45"/>
      <c r="M342" s="235"/>
      <c r="N342" s="236"/>
      <c r="O342" s="92"/>
      <c r="P342" s="92"/>
      <c r="Q342" s="92"/>
      <c r="R342" s="92"/>
      <c r="S342" s="92"/>
      <c r="T342" s="93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154</v>
      </c>
      <c r="AU342" s="18" t="s">
        <v>85</v>
      </c>
    </row>
    <row r="343" s="2" customFormat="1">
      <c r="A343" s="39"/>
      <c r="B343" s="40"/>
      <c r="C343" s="41"/>
      <c r="D343" s="237" t="s">
        <v>155</v>
      </c>
      <c r="E343" s="41"/>
      <c r="F343" s="238" t="s">
        <v>1001</v>
      </c>
      <c r="G343" s="41"/>
      <c r="H343" s="41"/>
      <c r="I343" s="234"/>
      <c r="J343" s="41"/>
      <c r="K343" s="41"/>
      <c r="L343" s="45"/>
      <c r="M343" s="235"/>
      <c r="N343" s="236"/>
      <c r="O343" s="92"/>
      <c r="P343" s="92"/>
      <c r="Q343" s="92"/>
      <c r="R343" s="92"/>
      <c r="S343" s="92"/>
      <c r="T343" s="93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T343" s="18" t="s">
        <v>155</v>
      </c>
      <c r="AU343" s="18" t="s">
        <v>85</v>
      </c>
    </row>
    <row r="344" s="14" customFormat="1">
      <c r="A344" s="14"/>
      <c r="B344" s="249"/>
      <c r="C344" s="250"/>
      <c r="D344" s="232" t="s">
        <v>157</v>
      </c>
      <c r="E344" s="251" t="s">
        <v>1</v>
      </c>
      <c r="F344" s="252" t="s">
        <v>1002</v>
      </c>
      <c r="G344" s="250"/>
      <c r="H344" s="253">
        <v>28.797999999999998</v>
      </c>
      <c r="I344" s="254"/>
      <c r="J344" s="250"/>
      <c r="K344" s="250"/>
      <c r="L344" s="255"/>
      <c r="M344" s="256"/>
      <c r="N344" s="257"/>
      <c r="O344" s="257"/>
      <c r="P344" s="257"/>
      <c r="Q344" s="257"/>
      <c r="R344" s="257"/>
      <c r="S344" s="257"/>
      <c r="T344" s="258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T344" s="259" t="s">
        <v>157</v>
      </c>
      <c r="AU344" s="259" t="s">
        <v>85</v>
      </c>
      <c r="AV344" s="14" t="s">
        <v>85</v>
      </c>
      <c r="AW344" s="14" t="s">
        <v>32</v>
      </c>
      <c r="AX344" s="14" t="s">
        <v>83</v>
      </c>
      <c r="AY344" s="259" t="s">
        <v>144</v>
      </c>
    </row>
    <row r="345" s="12" customFormat="1" ht="22.8" customHeight="1">
      <c r="A345" s="12"/>
      <c r="B345" s="203"/>
      <c r="C345" s="204"/>
      <c r="D345" s="205" t="s">
        <v>74</v>
      </c>
      <c r="E345" s="217" t="s">
        <v>185</v>
      </c>
      <c r="F345" s="217" t="s">
        <v>1003</v>
      </c>
      <c r="G345" s="204"/>
      <c r="H345" s="204"/>
      <c r="I345" s="207"/>
      <c r="J345" s="218">
        <f>BK345</f>
        <v>0</v>
      </c>
      <c r="K345" s="204"/>
      <c r="L345" s="209"/>
      <c r="M345" s="210"/>
      <c r="N345" s="211"/>
      <c r="O345" s="211"/>
      <c r="P345" s="212">
        <f>SUM(P346:P349)</f>
        <v>0</v>
      </c>
      <c r="Q345" s="211"/>
      <c r="R345" s="212">
        <f>SUM(R346:R349)</f>
        <v>0.00231</v>
      </c>
      <c r="S345" s="211"/>
      <c r="T345" s="213">
        <f>SUM(T346:T349)</f>
        <v>0</v>
      </c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R345" s="214" t="s">
        <v>83</v>
      </c>
      <c r="AT345" s="215" t="s">
        <v>74</v>
      </c>
      <c r="AU345" s="215" t="s">
        <v>83</v>
      </c>
      <c r="AY345" s="214" t="s">
        <v>144</v>
      </c>
      <c r="BK345" s="216">
        <f>SUM(BK346:BK349)</f>
        <v>0</v>
      </c>
    </row>
    <row r="346" s="2" customFormat="1" ht="24.15" customHeight="1">
      <c r="A346" s="39"/>
      <c r="B346" s="40"/>
      <c r="C346" s="219" t="s">
        <v>582</v>
      </c>
      <c r="D346" s="219" t="s">
        <v>147</v>
      </c>
      <c r="E346" s="220" t="s">
        <v>1004</v>
      </c>
      <c r="F346" s="221" t="s">
        <v>1005</v>
      </c>
      <c r="G346" s="222" t="s">
        <v>606</v>
      </c>
      <c r="H346" s="223">
        <v>7</v>
      </c>
      <c r="I346" s="224"/>
      <c r="J346" s="225">
        <f>ROUND(I346*H346,2)</f>
        <v>0</v>
      </c>
      <c r="K346" s="221" t="s">
        <v>151</v>
      </c>
      <c r="L346" s="45"/>
      <c r="M346" s="226" t="s">
        <v>1</v>
      </c>
      <c r="N346" s="227" t="s">
        <v>40</v>
      </c>
      <c r="O346" s="92"/>
      <c r="P346" s="228">
        <f>O346*H346</f>
        <v>0</v>
      </c>
      <c r="Q346" s="228">
        <v>0.00033</v>
      </c>
      <c r="R346" s="228">
        <f>Q346*H346</f>
        <v>0.00231</v>
      </c>
      <c r="S346" s="228">
        <v>0</v>
      </c>
      <c r="T346" s="229">
        <f>S346*H346</f>
        <v>0</v>
      </c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R346" s="230" t="s">
        <v>173</v>
      </c>
      <c r="AT346" s="230" t="s">
        <v>147</v>
      </c>
      <c r="AU346" s="230" t="s">
        <v>85</v>
      </c>
      <c r="AY346" s="18" t="s">
        <v>144</v>
      </c>
      <c r="BE346" s="231">
        <f>IF(N346="základní",J346,0)</f>
        <v>0</v>
      </c>
      <c r="BF346" s="231">
        <f>IF(N346="snížená",J346,0)</f>
        <v>0</v>
      </c>
      <c r="BG346" s="231">
        <f>IF(N346="zákl. přenesená",J346,0)</f>
        <v>0</v>
      </c>
      <c r="BH346" s="231">
        <f>IF(N346="sníž. přenesená",J346,0)</f>
        <v>0</v>
      </c>
      <c r="BI346" s="231">
        <f>IF(N346="nulová",J346,0)</f>
        <v>0</v>
      </c>
      <c r="BJ346" s="18" t="s">
        <v>83</v>
      </c>
      <c r="BK346" s="231">
        <f>ROUND(I346*H346,2)</f>
        <v>0</v>
      </c>
      <c r="BL346" s="18" t="s">
        <v>173</v>
      </c>
      <c r="BM346" s="230" t="s">
        <v>1006</v>
      </c>
    </row>
    <row r="347" s="2" customFormat="1">
      <c r="A347" s="39"/>
      <c r="B347" s="40"/>
      <c r="C347" s="41"/>
      <c r="D347" s="232" t="s">
        <v>154</v>
      </c>
      <c r="E347" s="41"/>
      <c r="F347" s="233" t="s">
        <v>1007</v>
      </c>
      <c r="G347" s="41"/>
      <c r="H347" s="41"/>
      <c r="I347" s="234"/>
      <c r="J347" s="41"/>
      <c r="K347" s="41"/>
      <c r="L347" s="45"/>
      <c r="M347" s="235"/>
      <c r="N347" s="236"/>
      <c r="O347" s="92"/>
      <c r="P347" s="92"/>
      <c r="Q347" s="92"/>
      <c r="R347" s="92"/>
      <c r="S347" s="92"/>
      <c r="T347" s="93"/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T347" s="18" t="s">
        <v>154</v>
      </c>
      <c r="AU347" s="18" t="s">
        <v>85</v>
      </c>
    </row>
    <row r="348" s="2" customFormat="1">
      <c r="A348" s="39"/>
      <c r="B348" s="40"/>
      <c r="C348" s="41"/>
      <c r="D348" s="237" t="s">
        <v>155</v>
      </c>
      <c r="E348" s="41"/>
      <c r="F348" s="238" t="s">
        <v>1008</v>
      </c>
      <c r="G348" s="41"/>
      <c r="H348" s="41"/>
      <c r="I348" s="234"/>
      <c r="J348" s="41"/>
      <c r="K348" s="41"/>
      <c r="L348" s="45"/>
      <c r="M348" s="235"/>
      <c r="N348" s="236"/>
      <c r="O348" s="92"/>
      <c r="P348" s="92"/>
      <c r="Q348" s="92"/>
      <c r="R348" s="92"/>
      <c r="S348" s="92"/>
      <c r="T348" s="93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T348" s="18" t="s">
        <v>155</v>
      </c>
      <c r="AU348" s="18" t="s">
        <v>85</v>
      </c>
    </row>
    <row r="349" s="14" customFormat="1">
      <c r="A349" s="14"/>
      <c r="B349" s="249"/>
      <c r="C349" s="250"/>
      <c r="D349" s="232" t="s">
        <v>157</v>
      </c>
      <c r="E349" s="251" t="s">
        <v>1</v>
      </c>
      <c r="F349" s="252" t="s">
        <v>1009</v>
      </c>
      <c r="G349" s="250"/>
      <c r="H349" s="253">
        <v>7</v>
      </c>
      <c r="I349" s="254"/>
      <c r="J349" s="250"/>
      <c r="K349" s="250"/>
      <c r="L349" s="255"/>
      <c r="M349" s="256"/>
      <c r="N349" s="257"/>
      <c r="O349" s="257"/>
      <c r="P349" s="257"/>
      <c r="Q349" s="257"/>
      <c r="R349" s="257"/>
      <c r="S349" s="257"/>
      <c r="T349" s="258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T349" s="259" t="s">
        <v>157</v>
      </c>
      <c r="AU349" s="259" t="s">
        <v>85</v>
      </c>
      <c r="AV349" s="14" t="s">
        <v>85</v>
      </c>
      <c r="AW349" s="14" t="s">
        <v>32</v>
      </c>
      <c r="AX349" s="14" t="s">
        <v>83</v>
      </c>
      <c r="AY349" s="259" t="s">
        <v>144</v>
      </c>
    </row>
    <row r="350" s="12" customFormat="1" ht="22.8" customHeight="1">
      <c r="A350" s="12"/>
      <c r="B350" s="203"/>
      <c r="C350" s="204"/>
      <c r="D350" s="205" t="s">
        <v>74</v>
      </c>
      <c r="E350" s="217" t="s">
        <v>223</v>
      </c>
      <c r="F350" s="217" t="s">
        <v>602</v>
      </c>
      <c r="G350" s="204"/>
      <c r="H350" s="204"/>
      <c r="I350" s="207"/>
      <c r="J350" s="218">
        <f>BK350</f>
        <v>0</v>
      </c>
      <c r="K350" s="204"/>
      <c r="L350" s="209"/>
      <c r="M350" s="210"/>
      <c r="N350" s="211"/>
      <c r="O350" s="211"/>
      <c r="P350" s="212">
        <f>SUM(P351:P394)</f>
        <v>0</v>
      </c>
      <c r="Q350" s="211"/>
      <c r="R350" s="212">
        <f>SUM(R351:R394)</f>
        <v>7.9647398999999997</v>
      </c>
      <c r="S350" s="211"/>
      <c r="T350" s="213">
        <f>SUM(T351:T394)</f>
        <v>8.8421500000000002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214" t="s">
        <v>83</v>
      </c>
      <c r="AT350" s="215" t="s">
        <v>74</v>
      </c>
      <c r="AU350" s="215" t="s">
        <v>83</v>
      </c>
      <c r="AY350" s="214" t="s">
        <v>144</v>
      </c>
      <c r="BK350" s="216">
        <f>SUM(BK351:BK394)</f>
        <v>0</v>
      </c>
    </row>
    <row r="351" s="2" customFormat="1" ht="24.15" customHeight="1">
      <c r="A351" s="39"/>
      <c r="B351" s="40"/>
      <c r="C351" s="219" t="s">
        <v>588</v>
      </c>
      <c r="D351" s="219" t="s">
        <v>147</v>
      </c>
      <c r="E351" s="220" t="s">
        <v>1010</v>
      </c>
      <c r="F351" s="221" t="s">
        <v>1011</v>
      </c>
      <c r="G351" s="222" t="s">
        <v>217</v>
      </c>
      <c r="H351" s="223">
        <v>10</v>
      </c>
      <c r="I351" s="224"/>
      <c r="J351" s="225">
        <f>ROUND(I351*H351,2)</f>
        <v>0</v>
      </c>
      <c r="K351" s="221" t="s">
        <v>151</v>
      </c>
      <c r="L351" s="45"/>
      <c r="M351" s="226" t="s">
        <v>1</v>
      </c>
      <c r="N351" s="227" t="s">
        <v>40</v>
      </c>
      <c r="O351" s="92"/>
      <c r="P351" s="228">
        <f>O351*H351</f>
        <v>0</v>
      </c>
      <c r="Q351" s="228">
        <v>0</v>
      </c>
      <c r="R351" s="228">
        <f>Q351*H351</f>
        <v>0</v>
      </c>
      <c r="S351" s="228">
        <v>0</v>
      </c>
      <c r="T351" s="229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30" t="s">
        <v>173</v>
      </c>
      <c r="AT351" s="230" t="s">
        <v>147</v>
      </c>
      <c r="AU351" s="230" t="s">
        <v>85</v>
      </c>
      <c r="AY351" s="18" t="s">
        <v>144</v>
      </c>
      <c r="BE351" s="231">
        <f>IF(N351="základní",J351,0)</f>
        <v>0</v>
      </c>
      <c r="BF351" s="231">
        <f>IF(N351="snížená",J351,0)</f>
        <v>0</v>
      </c>
      <c r="BG351" s="231">
        <f>IF(N351="zákl. přenesená",J351,0)</f>
        <v>0</v>
      </c>
      <c r="BH351" s="231">
        <f>IF(N351="sníž. přenesená",J351,0)</f>
        <v>0</v>
      </c>
      <c r="BI351" s="231">
        <f>IF(N351="nulová",J351,0)</f>
        <v>0</v>
      </c>
      <c r="BJ351" s="18" t="s">
        <v>83</v>
      </c>
      <c r="BK351" s="231">
        <f>ROUND(I351*H351,2)</f>
        <v>0</v>
      </c>
      <c r="BL351" s="18" t="s">
        <v>173</v>
      </c>
      <c r="BM351" s="230" t="s">
        <v>1012</v>
      </c>
    </row>
    <row r="352" s="2" customFormat="1">
      <c r="A352" s="39"/>
      <c r="B352" s="40"/>
      <c r="C352" s="41"/>
      <c r="D352" s="232" t="s">
        <v>154</v>
      </c>
      <c r="E352" s="41"/>
      <c r="F352" s="233" t="s">
        <v>1013</v>
      </c>
      <c r="G352" s="41"/>
      <c r="H352" s="41"/>
      <c r="I352" s="234"/>
      <c r="J352" s="41"/>
      <c r="K352" s="41"/>
      <c r="L352" s="45"/>
      <c r="M352" s="235"/>
      <c r="N352" s="236"/>
      <c r="O352" s="92"/>
      <c r="P352" s="92"/>
      <c r="Q352" s="92"/>
      <c r="R352" s="92"/>
      <c r="S352" s="92"/>
      <c r="T352" s="93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154</v>
      </c>
      <c r="AU352" s="18" t="s">
        <v>85</v>
      </c>
    </row>
    <row r="353" s="2" customFormat="1">
      <c r="A353" s="39"/>
      <c r="B353" s="40"/>
      <c r="C353" s="41"/>
      <c r="D353" s="237" t="s">
        <v>155</v>
      </c>
      <c r="E353" s="41"/>
      <c r="F353" s="238" t="s">
        <v>1014</v>
      </c>
      <c r="G353" s="41"/>
      <c r="H353" s="41"/>
      <c r="I353" s="234"/>
      <c r="J353" s="41"/>
      <c r="K353" s="41"/>
      <c r="L353" s="45"/>
      <c r="M353" s="235"/>
      <c r="N353" s="236"/>
      <c r="O353" s="92"/>
      <c r="P353" s="92"/>
      <c r="Q353" s="92"/>
      <c r="R353" s="92"/>
      <c r="S353" s="92"/>
      <c r="T353" s="93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T353" s="18" t="s">
        <v>155</v>
      </c>
      <c r="AU353" s="18" t="s">
        <v>85</v>
      </c>
    </row>
    <row r="354" s="2" customFormat="1" ht="16.5" customHeight="1">
      <c r="A354" s="39"/>
      <c r="B354" s="40"/>
      <c r="C354" s="286" t="s">
        <v>594</v>
      </c>
      <c r="D354" s="286" t="s">
        <v>417</v>
      </c>
      <c r="E354" s="287" t="s">
        <v>1015</v>
      </c>
      <c r="F354" s="288" t="s">
        <v>1016</v>
      </c>
      <c r="G354" s="289" t="s">
        <v>217</v>
      </c>
      <c r="H354" s="290">
        <v>10</v>
      </c>
      <c r="I354" s="291"/>
      <c r="J354" s="292">
        <f>ROUND(I354*H354,2)</f>
        <v>0</v>
      </c>
      <c r="K354" s="288" t="s">
        <v>151</v>
      </c>
      <c r="L354" s="293"/>
      <c r="M354" s="294" t="s">
        <v>1</v>
      </c>
      <c r="N354" s="295" t="s">
        <v>40</v>
      </c>
      <c r="O354" s="92"/>
      <c r="P354" s="228">
        <f>O354*H354</f>
        <v>0</v>
      </c>
      <c r="Q354" s="228">
        <v>0.0020999999999999999</v>
      </c>
      <c r="R354" s="228">
        <f>Q354*H354</f>
        <v>0.020999999999999998</v>
      </c>
      <c r="S354" s="228">
        <v>0</v>
      </c>
      <c r="T354" s="229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30" t="s">
        <v>214</v>
      </c>
      <c r="AT354" s="230" t="s">
        <v>417</v>
      </c>
      <c r="AU354" s="230" t="s">
        <v>85</v>
      </c>
      <c r="AY354" s="18" t="s">
        <v>144</v>
      </c>
      <c r="BE354" s="231">
        <f>IF(N354="základní",J354,0)</f>
        <v>0</v>
      </c>
      <c r="BF354" s="231">
        <f>IF(N354="snížená",J354,0)</f>
        <v>0</v>
      </c>
      <c r="BG354" s="231">
        <f>IF(N354="zákl. přenesená",J354,0)</f>
        <v>0</v>
      </c>
      <c r="BH354" s="231">
        <f>IF(N354="sníž. přenesená",J354,0)</f>
        <v>0</v>
      </c>
      <c r="BI354" s="231">
        <f>IF(N354="nulová",J354,0)</f>
        <v>0</v>
      </c>
      <c r="BJ354" s="18" t="s">
        <v>83</v>
      </c>
      <c r="BK354" s="231">
        <f>ROUND(I354*H354,2)</f>
        <v>0</v>
      </c>
      <c r="BL354" s="18" t="s">
        <v>173</v>
      </c>
      <c r="BM354" s="230" t="s">
        <v>1017</v>
      </c>
    </row>
    <row r="355" s="2" customFormat="1">
      <c r="A355" s="39"/>
      <c r="B355" s="40"/>
      <c r="C355" s="41"/>
      <c r="D355" s="232" t="s">
        <v>154</v>
      </c>
      <c r="E355" s="41"/>
      <c r="F355" s="233" t="s">
        <v>1016</v>
      </c>
      <c r="G355" s="41"/>
      <c r="H355" s="41"/>
      <c r="I355" s="234"/>
      <c r="J355" s="41"/>
      <c r="K355" s="41"/>
      <c r="L355" s="45"/>
      <c r="M355" s="235"/>
      <c r="N355" s="236"/>
      <c r="O355" s="92"/>
      <c r="P355" s="92"/>
      <c r="Q355" s="92"/>
      <c r="R355" s="92"/>
      <c r="S355" s="92"/>
      <c r="T355" s="93"/>
      <c r="U355" s="39"/>
      <c r="V355" s="39"/>
      <c r="W355" s="39"/>
      <c r="X355" s="39"/>
      <c r="Y355" s="39"/>
      <c r="Z355" s="39"/>
      <c r="AA355" s="39"/>
      <c r="AB355" s="39"/>
      <c r="AC355" s="39"/>
      <c r="AD355" s="39"/>
      <c r="AE355" s="39"/>
      <c r="AT355" s="18" t="s">
        <v>154</v>
      </c>
      <c r="AU355" s="18" t="s">
        <v>85</v>
      </c>
    </row>
    <row r="356" s="14" customFormat="1">
      <c r="A356" s="14"/>
      <c r="B356" s="249"/>
      <c r="C356" s="250"/>
      <c r="D356" s="232" t="s">
        <v>157</v>
      </c>
      <c r="E356" s="251" t="s">
        <v>1</v>
      </c>
      <c r="F356" s="252" t="s">
        <v>1018</v>
      </c>
      <c r="G356" s="250"/>
      <c r="H356" s="253">
        <v>10</v>
      </c>
      <c r="I356" s="254"/>
      <c r="J356" s="250"/>
      <c r="K356" s="250"/>
      <c r="L356" s="255"/>
      <c r="M356" s="256"/>
      <c r="N356" s="257"/>
      <c r="O356" s="257"/>
      <c r="P356" s="257"/>
      <c r="Q356" s="257"/>
      <c r="R356" s="257"/>
      <c r="S356" s="257"/>
      <c r="T356" s="258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59" t="s">
        <v>157</v>
      </c>
      <c r="AU356" s="259" t="s">
        <v>85</v>
      </c>
      <c r="AV356" s="14" t="s">
        <v>85</v>
      </c>
      <c r="AW356" s="14" t="s">
        <v>32</v>
      </c>
      <c r="AX356" s="14" t="s">
        <v>83</v>
      </c>
      <c r="AY356" s="259" t="s">
        <v>144</v>
      </c>
    </row>
    <row r="357" s="2" customFormat="1" ht="33" customHeight="1">
      <c r="A357" s="39"/>
      <c r="B357" s="40"/>
      <c r="C357" s="219" t="s">
        <v>603</v>
      </c>
      <c r="D357" s="219" t="s">
        <v>147</v>
      </c>
      <c r="E357" s="220" t="s">
        <v>604</v>
      </c>
      <c r="F357" s="221" t="s">
        <v>605</v>
      </c>
      <c r="G357" s="222" t="s">
        <v>606</v>
      </c>
      <c r="H357" s="223">
        <v>38.076999999999998</v>
      </c>
      <c r="I357" s="224"/>
      <c r="J357" s="225">
        <f>ROUND(I357*H357,2)</f>
        <v>0</v>
      </c>
      <c r="K357" s="221" t="s">
        <v>151</v>
      </c>
      <c r="L357" s="45"/>
      <c r="M357" s="226" t="s">
        <v>1</v>
      </c>
      <c r="N357" s="227" t="s">
        <v>40</v>
      </c>
      <c r="O357" s="92"/>
      <c r="P357" s="228">
        <f>O357*H357</f>
        <v>0</v>
      </c>
      <c r="Q357" s="228">
        <v>0.15540000000000001</v>
      </c>
      <c r="R357" s="228">
        <f>Q357*H357</f>
        <v>5.9171658000000003</v>
      </c>
      <c r="S357" s="228">
        <v>0</v>
      </c>
      <c r="T357" s="229">
        <f>S357*H357</f>
        <v>0</v>
      </c>
      <c r="U357" s="39"/>
      <c r="V357" s="39"/>
      <c r="W357" s="39"/>
      <c r="X357" s="39"/>
      <c r="Y357" s="39"/>
      <c r="Z357" s="39"/>
      <c r="AA357" s="39"/>
      <c r="AB357" s="39"/>
      <c r="AC357" s="39"/>
      <c r="AD357" s="39"/>
      <c r="AE357" s="39"/>
      <c r="AR357" s="230" t="s">
        <v>173</v>
      </c>
      <c r="AT357" s="230" t="s">
        <v>147</v>
      </c>
      <c r="AU357" s="230" t="s">
        <v>85</v>
      </c>
      <c r="AY357" s="18" t="s">
        <v>144</v>
      </c>
      <c r="BE357" s="231">
        <f>IF(N357="základní",J357,0)</f>
        <v>0</v>
      </c>
      <c r="BF357" s="231">
        <f>IF(N357="snížená",J357,0)</f>
        <v>0</v>
      </c>
      <c r="BG357" s="231">
        <f>IF(N357="zákl. přenesená",J357,0)</f>
        <v>0</v>
      </c>
      <c r="BH357" s="231">
        <f>IF(N357="sníž. přenesená",J357,0)</f>
        <v>0</v>
      </c>
      <c r="BI357" s="231">
        <f>IF(N357="nulová",J357,0)</f>
        <v>0</v>
      </c>
      <c r="BJ357" s="18" t="s">
        <v>83</v>
      </c>
      <c r="BK357" s="231">
        <f>ROUND(I357*H357,2)</f>
        <v>0</v>
      </c>
      <c r="BL357" s="18" t="s">
        <v>173</v>
      </c>
      <c r="BM357" s="230" t="s">
        <v>1019</v>
      </c>
    </row>
    <row r="358" s="2" customFormat="1">
      <c r="A358" s="39"/>
      <c r="B358" s="40"/>
      <c r="C358" s="41"/>
      <c r="D358" s="232" t="s">
        <v>154</v>
      </c>
      <c r="E358" s="41"/>
      <c r="F358" s="233" t="s">
        <v>608</v>
      </c>
      <c r="G358" s="41"/>
      <c r="H358" s="41"/>
      <c r="I358" s="234"/>
      <c r="J358" s="41"/>
      <c r="K358" s="41"/>
      <c r="L358" s="45"/>
      <c r="M358" s="235"/>
      <c r="N358" s="236"/>
      <c r="O358" s="92"/>
      <c r="P358" s="92"/>
      <c r="Q358" s="92"/>
      <c r="R358" s="92"/>
      <c r="S358" s="92"/>
      <c r="T358" s="93"/>
      <c r="U358" s="39"/>
      <c r="V358" s="39"/>
      <c r="W358" s="39"/>
      <c r="X358" s="39"/>
      <c r="Y358" s="39"/>
      <c r="Z358" s="39"/>
      <c r="AA358" s="39"/>
      <c r="AB358" s="39"/>
      <c r="AC358" s="39"/>
      <c r="AD358" s="39"/>
      <c r="AE358" s="39"/>
      <c r="AT358" s="18" t="s">
        <v>154</v>
      </c>
      <c r="AU358" s="18" t="s">
        <v>85</v>
      </c>
    </row>
    <row r="359" s="2" customFormat="1">
      <c r="A359" s="39"/>
      <c r="B359" s="40"/>
      <c r="C359" s="41"/>
      <c r="D359" s="237" t="s">
        <v>155</v>
      </c>
      <c r="E359" s="41"/>
      <c r="F359" s="238" t="s">
        <v>609</v>
      </c>
      <c r="G359" s="41"/>
      <c r="H359" s="41"/>
      <c r="I359" s="234"/>
      <c r="J359" s="41"/>
      <c r="K359" s="41"/>
      <c r="L359" s="45"/>
      <c r="M359" s="235"/>
      <c r="N359" s="236"/>
      <c r="O359" s="92"/>
      <c r="P359" s="92"/>
      <c r="Q359" s="92"/>
      <c r="R359" s="92"/>
      <c r="S359" s="92"/>
      <c r="T359" s="93"/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T359" s="18" t="s">
        <v>155</v>
      </c>
      <c r="AU359" s="18" t="s">
        <v>85</v>
      </c>
    </row>
    <row r="360" s="2" customFormat="1" ht="24.15" customHeight="1">
      <c r="A360" s="39"/>
      <c r="B360" s="40"/>
      <c r="C360" s="286" t="s">
        <v>610</v>
      </c>
      <c r="D360" s="286" t="s">
        <v>417</v>
      </c>
      <c r="E360" s="287" t="s">
        <v>611</v>
      </c>
      <c r="F360" s="288" t="s">
        <v>612</v>
      </c>
      <c r="G360" s="289" t="s">
        <v>606</v>
      </c>
      <c r="H360" s="290">
        <v>38.076999999999998</v>
      </c>
      <c r="I360" s="291"/>
      <c r="J360" s="292">
        <f>ROUND(I360*H360,2)</f>
        <v>0</v>
      </c>
      <c r="K360" s="288" t="s">
        <v>151</v>
      </c>
      <c r="L360" s="293"/>
      <c r="M360" s="294" t="s">
        <v>1</v>
      </c>
      <c r="N360" s="295" t="s">
        <v>40</v>
      </c>
      <c r="O360" s="92"/>
      <c r="P360" s="228">
        <f>O360*H360</f>
        <v>0</v>
      </c>
      <c r="Q360" s="228">
        <v>0.048300000000000003</v>
      </c>
      <c r="R360" s="228">
        <f>Q360*H360</f>
        <v>1.8391191</v>
      </c>
      <c r="S360" s="228">
        <v>0</v>
      </c>
      <c r="T360" s="229">
        <f>S360*H360</f>
        <v>0</v>
      </c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R360" s="230" t="s">
        <v>214</v>
      </c>
      <c r="AT360" s="230" t="s">
        <v>417</v>
      </c>
      <c r="AU360" s="230" t="s">
        <v>85</v>
      </c>
      <c r="AY360" s="18" t="s">
        <v>144</v>
      </c>
      <c r="BE360" s="231">
        <f>IF(N360="základní",J360,0)</f>
        <v>0</v>
      </c>
      <c r="BF360" s="231">
        <f>IF(N360="snížená",J360,0)</f>
        <v>0</v>
      </c>
      <c r="BG360" s="231">
        <f>IF(N360="zákl. přenesená",J360,0)</f>
        <v>0</v>
      </c>
      <c r="BH360" s="231">
        <f>IF(N360="sníž. přenesená",J360,0)</f>
        <v>0</v>
      </c>
      <c r="BI360" s="231">
        <f>IF(N360="nulová",J360,0)</f>
        <v>0</v>
      </c>
      <c r="BJ360" s="18" t="s">
        <v>83</v>
      </c>
      <c r="BK360" s="231">
        <f>ROUND(I360*H360,2)</f>
        <v>0</v>
      </c>
      <c r="BL360" s="18" t="s">
        <v>173</v>
      </c>
      <c r="BM360" s="230" t="s">
        <v>1020</v>
      </c>
    </row>
    <row r="361" s="2" customFormat="1">
      <c r="A361" s="39"/>
      <c r="B361" s="40"/>
      <c r="C361" s="41"/>
      <c r="D361" s="232" t="s">
        <v>154</v>
      </c>
      <c r="E361" s="41"/>
      <c r="F361" s="233" t="s">
        <v>612</v>
      </c>
      <c r="G361" s="41"/>
      <c r="H361" s="41"/>
      <c r="I361" s="234"/>
      <c r="J361" s="41"/>
      <c r="K361" s="41"/>
      <c r="L361" s="45"/>
      <c r="M361" s="235"/>
      <c r="N361" s="236"/>
      <c r="O361" s="92"/>
      <c r="P361" s="92"/>
      <c r="Q361" s="92"/>
      <c r="R361" s="92"/>
      <c r="S361" s="92"/>
      <c r="T361" s="93"/>
      <c r="U361" s="39"/>
      <c r="V361" s="39"/>
      <c r="W361" s="39"/>
      <c r="X361" s="39"/>
      <c r="Y361" s="39"/>
      <c r="Z361" s="39"/>
      <c r="AA361" s="39"/>
      <c r="AB361" s="39"/>
      <c r="AC361" s="39"/>
      <c r="AD361" s="39"/>
      <c r="AE361" s="39"/>
      <c r="AT361" s="18" t="s">
        <v>154</v>
      </c>
      <c r="AU361" s="18" t="s">
        <v>85</v>
      </c>
    </row>
    <row r="362" s="14" customFormat="1">
      <c r="A362" s="14"/>
      <c r="B362" s="249"/>
      <c r="C362" s="250"/>
      <c r="D362" s="232" t="s">
        <v>157</v>
      </c>
      <c r="E362" s="251" t="s">
        <v>1</v>
      </c>
      <c r="F362" s="252" t="s">
        <v>1021</v>
      </c>
      <c r="G362" s="250"/>
      <c r="H362" s="253">
        <v>37.329999999999998</v>
      </c>
      <c r="I362" s="254"/>
      <c r="J362" s="250"/>
      <c r="K362" s="250"/>
      <c r="L362" s="255"/>
      <c r="M362" s="256"/>
      <c r="N362" s="257"/>
      <c r="O362" s="257"/>
      <c r="P362" s="257"/>
      <c r="Q362" s="257"/>
      <c r="R362" s="257"/>
      <c r="S362" s="257"/>
      <c r="T362" s="258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59" t="s">
        <v>157</v>
      </c>
      <c r="AU362" s="259" t="s">
        <v>85</v>
      </c>
      <c r="AV362" s="14" t="s">
        <v>85</v>
      </c>
      <c r="AW362" s="14" t="s">
        <v>32</v>
      </c>
      <c r="AX362" s="14" t="s">
        <v>83</v>
      </c>
      <c r="AY362" s="259" t="s">
        <v>144</v>
      </c>
    </row>
    <row r="363" s="14" customFormat="1">
      <c r="A363" s="14"/>
      <c r="B363" s="249"/>
      <c r="C363" s="250"/>
      <c r="D363" s="232" t="s">
        <v>157</v>
      </c>
      <c r="E363" s="250"/>
      <c r="F363" s="252" t="s">
        <v>1022</v>
      </c>
      <c r="G363" s="250"/>
      <c r="H363" s="253">
        <v>38.076999999999998</v>
      </c>
      <c r="I363" s="254"/>
      <c r="J363" s="250"/>
      <c r="K363" s="250"/>
      <c r="L363" s="255"/>
      <c r="M363" s="256"/>
      <c r="N363" s="257"/>
      <c r="O363" s="257"/>
      <c r="P363" s="257"/>
      <c r="Q363" s="257"/>
      <c r="R363" s="257"/>
      <c r="S363" s="257"/>
      <c r="T363" s="258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T363" s="259" t="s">
        <v>157</v>
      </c>
      <c r="AU363" s="259" t="s">
        <v>85</v>
      </c>
      <c r="AV363" s="14" t="s">
        <v>85</v>
      </c>
      <c r="AW363" s="14" t="s">
        <v>4</v>
      </c>
      <c r="AX363" s="14" t="s">
        <v>83</v>
      </c>
      <c r="AY363" s="259" t="s">
        <v>144</v>
      </c>
    </row>
    <row r="364" s="2" customFormat="1" ht="33" customHeight="1">
      <c r="A364" s="39"/>
      <c r="B364" s="40"/>
      <c r="C364" s="219" t="s">
        <v>618</v>
      </c>
      <c r="D364" s="219" t="s">
        <v>147</v>
      </c>
      <c r="E364" s="220" t="s">
        <v>619</v>
      </c>
      <c r="F364" s="221" t="s">
        <v>620</v>
      </c>
      <c r="G364" s="222" t="s">
        <v>606</v>
      </c>
      <c r="H364" s="223">
        <v>5</v>
      </c>
      <c r="I364" s="224"/>
      <c r="J364" s="225">
        <f>ROUND(I364*H364,2)</f>
        <v>0</v>
      </c>
      <c r="K364" s="221" t="s">
        <v>151</v>
      </c>
      <c r="L364" s="45"/>
      <c r="M364" s="226" t="s">
        <v>1</v>
      </c>
      <c r="N364" s="227" t="s">
        <v>40</v>
      </c>
      <c r="O364" s="92"/>
      <c r="P364" s="228">
        <f>O364*H364</f>
        <v>0</v>
      </c>
      <c r="Q364" s="228">
        <v>0.00060999999999999997</v>
      </c>
      <c r="R364" s="228">
        <f>Q364*H364</f>
        <v>0.0030499999999999998</v>
      </c>
      <c r="S364" s="228">
        <v>0</v>
      </c>
      <c r="T364" s="229">
        <f>S364*H364</f>
        <v>0</v>
      </c>
      <c r="U364" s="39"/>
      <c r="V364" s="39"/>
      <c r="W364" s="39"/>
      <c r="X364" s="39"/>
      <c r="Y364" s="39"/>
      <c r="Z364" s="39"/>
      <c r="AA364" s="39"/>
      <c r="AB364" s="39"/>
      <c r="AC364" s="39"/>
      <c r="AD364" s="39"/>
      <c r="AE364" s="39"/>
      <c r="AR364" s="230" t="s">
        <v>173</v>
      </c>
      <c r="AT364" s="230" t="s">
        <v>147</v>
      </c>
      <c r="AU364" s="230" t="s">
        <v>85</v>
      </c>
      <c r="AY364" s="18" t="s">
        <v>144</v>
      </c>
      <c r="BE364" s="231">
        <f>IF(N364="základní",J364,0)</f>
        <v>0</v>
      </c>
      <c r="BF364" s="231">
        <f>IF(N364="snížená",J364,0)</f>
        <v>0</v>
      </c>
      <c r="BG364" s="231">
        <f>IF(N364="zákl. přenesená",J364,0)</f>
        <v>0</v>
      </c>
      <c r="BH364" s="231">
        <f>IF(N364="sníž. přenesená",J364,0)</f>
        <v>0</v>
      </c>
      <c r="BI364" s="231">
        <f>IF(N364="nulová",J364,0)</f>
        <v>0</v>
      </c>
      <c r="BJ364" s="18" t="s">
        <v>83</v>
      </c>
      <c r="BK364" s="231">
        <f>ROUND(I364*H364,2)</f>
        <v>0</v>
      </c>
      <c r="BL364" s="18" t="s">
        <v>173</v>
      </c>
      <c r="BM364" s="230" t="s">
        <v>1023</v>
      </c>
    </row>
    <row r="365" s="2" customFormat="1">
      <c r="A365" s="39"/>
      <c r="B365" s="40"/>
      <c r="C365" s="41"/>
      <c r="D365" s="232" t="s">
        <v>154</v>
      </c>
      <c r="E365" s="41"/>
      <c r="F365" s="233" t="s">
        <v>622</v>
      </c>
      <c r="G365" s="41"/>
      <c r="H365" s="41"/>
      <c r="I365" s="234"/>
      <c r="J365" s="41"/>
      <c r="K365" s="41"/>
      <c r="L365" s="45"/>
      <c r="M365" s="235"/>
      <c r="N365" s="236"/>
      <c r="O365" s="92"/>
      <c r="P365" s="92"/>
      <c r="Q365" s="92"/>
      <c r="R365" s="92"/>
      <c r="S365" s="92"/>
      <c r="T365" s="93"/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T365" s="18" t="s">
        <v>154</v>
      </c>
      <c r="AU365" s="18" t="s">
        <v>85</v>
      </c>
    </row>
    <row r="366" s="2" customFormat="1">
      <c r="A366" s="39"/>
      <c r="B366" s="40"/>
      <c r="C366" s="41"/>
      <c r="D366" s="237" t="s">
        <v>155</v>
      </c>
      <c r="E366" s="41"/>
      <c r="F366" s="238" t="s">
        <v>623</v>
      </c>
      <c r="G366" s="41"/>
      <c r="H366" s="41"/>
      <c r="I366" s="234"/>
      <c r="J366" s="41"/>
      <c r="K366" s="41"/>
      <c r="L366" s="45"/>
      <c r="M366" s="235"/>
      <c r="N366" s="236"/>
      <c r="O366" s="92"/>
      <c r="P366" s="92"/>
      <c r="Q366" s="92"/>
      <c r="R366" s="92"/>
      <c r="S366" s="92"/>
      <c r="T366" s="93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155</v>
      </c>
      <c r="AU366" s="18" t="s">
        <v>85</v>
      </c>
    </row>
    <row r="367" s="14" customFormat="1">
      <c r="A367" s="14"/>
      <c r="B367" s="249"/>
      <c r="C367" s="250"/>
      <c r="D367" s="232" t="s">
        <v>157</v>
      </c>
      <c r="E367" s="251" t="s">
        <v>1</v>
      </c>
      <c r="F367" s="252" t="s">
        <v>624</v>
      </c>
      <c r="G367" s="250"/>
      <c r="H367" s="253">
        <v>5</v>
      </c>
      <c r="I367" s="254"/>
      <c r="J367" s="250"/>
      <c r="K367" s="250"/>
      <c r="L367" s="255"/>
      <c r="M367" s="256"/>
      <c r="N367" s="257"/>
      <c r="O367" s="257"/>
      <c r="P367" s="257"/>
      <c r="Q367" s="257"/>
      <c r="R367" s="257"/>
      <c r="S367" s="257"/>
      <c r="T367" s="258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T367" s="259" t="s">
        <v>157</v>
      </c>
      <c r="AU367" s="259" t="s">
        <v>85</v>
      </c>
      <c r="AV367" s="14" t="s">
        <v>85</v>
      </c>
      <c r="AW367" s="14" t="s">
        <v>32</v>
      </c>
      <c r="AX367" s="14" t="s">
        <v>83</v>
      </c>
      <c r="AY367" s="259" t="s">
        <v>144</v>
      </c>
    </row>
    <row r="368" s="2" customFormat="1" ht="33" customHeight="1">
      <c r="A368" s="39"/>
      <c r="B368" s="40"/>
      <c r="C368" s="219" t="s">
        <v>625</v>
      </c>
      <c r="D368" s="219" t="s">
        <v>147</v>
      </c>
      <c r="E368" s="220" t="s">
        <v>1024</v>
      </c>
      <c r="F368" s="221" t="s">
        <v>1025</v>
      </c>
      <c r="G368" s="222" t="s">
        <v>606</v>
      </c>
      <c r="H368" s="223">
        <v>26.18</v>
      </c>
      <c r="I368" s="224"/>
      <c r="J368" s="225">
        <f>ROUND(I368*H368,2)</f>
        <v>0</v>
      </c>
      <c r="K368" s="221" t="s">
        <v>151</v>
      </c>
      <c r="L368" s="45"/>
      <c r="M368" s="226" t="s">
        <v>1</v>
      </c>
      <c r="N368" s="227" t="s">
        <v>40</v>
      </c>
      <c r="O368" s="92"/>
      <c r="P368" s="228">
        <f>O368*H368</f>
        <v>0</v>
      </c>
      <c r="Q368" s="228">
        <v>0.00059999999999999995</v>
      </c>
      <c r="R368" s="228">
        <f>Q368*H368</f>
        <v>0.015708</v>
      </c>
      <c r="S368" s="228">
        <v>0</v>
      </c>
      <c r="T368" s="229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30" t="s">
        <v>173</v>
      </c>
      <c r="AT368" s="230" t="s">
        <v>147</v>
      </c>
      <c r="AU368" s="230" t="s">
        <v>85</v>
      </c>
      <c r="AY368" s="18" t="s">
        <v>144</v>
      </c>
      <c r="BE368" s="231">
        <f>IF(N368="základní",J368,0)</f>
        <v>0</v>
      </c>
      <c r="BF368" s="231">
        <f>IF(N368="snížená",J368,0)</f>
        <v>0</v>
      </c>
      <c r="BG368" s="231">
        <f>IF(N368="zákl. přenesená",J368,0)</f>
        <v>0</v>
      </c>
      <c r="BH368" s="231">
        <f>IF(N368="sníž. přenesená",J368,0)</f>
        <v>0</v>
      </c>
      <c r="BI368" s="231">
        <f>IF(N368="nulová",J368,0)</f>
        <v>0</v>
      </c>
      <c r="BJ368" s="18" t="s">
        <v>83</v>
      </c>
      <c r="BK368" s="231">
        <f>ROUND(I368*H368,2)</f>
        <v>0</v>
      </c>
      <c r="BL368" s="18" t="s">
        <v>173</v>
      </c>
      <c r="BM368" s="230" t="s">
        <v>1026</v>
      </c>
    </row>
    <row r="369" s="2" customFormat="1">
      <c r="A369" s="39"/>
      <c r="B369" s="40"/>
      <c r="C369" s="41"/>
      <c r="D369" s="232" t="s">
        <v>154</v>
      </c>
      <c r="E369" s="41"/>
      <c r="F369" s="233" t="s">
        <v>1027</v>
      </c>
      <c r="G369" s="41"/>
      <c r="H369" s="41"/>
      <c r="I369" s="234"/>
      <c r="J369" s="41"/>
      <c r="K369" s="41"/>
      <c r="L369" s="45"/>
      <c r="M369" s="235"/>
      <c r="N369" s="236"/>
      <c r="O369" s="92"/>
      <c r="P369" s="92"/>
      <c r="Q369" s="92"/>
      <c r="R369" s="92"/>
      <c r="S369" s="92"/>
      <c r="T369" s="93"/>
      <c r="U369" s="39"/>
      <c r="V369" s="39"/>
      <c r="W369" s="39"/>
      <c r="X369" s="39"/>
      <c r="Y369" s="39"/>
      <c r="Z369" s="39"/>
      <c r="AA369" s="39"/>
      <c r="AB369" s="39"/>
      <c r="AC369" s="39"/>
      <c r="AD369" s="39"/>
      <c r="AE369" s="39"/>
      <c r="AT369" s="18" t="s">
        <v>154</v>
      </c>
      <c r="AU369" s="18" t="s">
        <v>85</v>
      </c>
    </row>
    <row r="370" s="2" customFormat="1">
      <c r="A370" s="39"/>
      <c r="B370" s="40"/>
      <c r="C370" s="41"/>
      <c r="D370" s="237" t="s">
        <v>155</v>
      </c>
      <c r="E370" s="41"/>
      <c r="F370" s="238" t="s">
        <v>1028</v>
      </c>
      <c r="G370" s="41"/>
      <c r="H370" s="41"/>
      <c r="I370" s="234"/>
      <c r="J370" s="41"/>
      <c r="K370" s="41"/>
      <c r="L370" s="45"/>
      <c r="M370" s="235"/>
      <c r="N370" s="236"/>
      <c r="O370" s="92"/>
      <c r="P370" s="92"/>
      <c r="Q370" s="92"/>
      <c r="R370" s="92"/>
      <c r="S370" s="92"/>
      <c r="T370" s="93"/>
      <c r="U370" s="39"/>
      <c r="V370" s="39"/>
      <c r="W370" s="39"/>
      <c r="X370" s="39"/>
      <c r="Y370" s="39"/>
      <c r="Z370" s="39"/>
      <c r="AA370" s="39"/>
      <c r="AB370" s="39"/>
      <c r="AC370" s="39"/>
      <c r="AD370" s="39"/>
      <c r="AE370" s="39"/>
      <c r="AT370" s="18" t="s">
        <v>155</v>
      </c>
      <c r="AU370" s="18" t="s">
        <v>85</v>
      </c>
    </row>
    <row r="371" s="14" customFormat="1">
      <c r="A371" s="14"/>
      <c r="B371" s="249"/>
      <c r="C371" s="250"/>
      <c r="D371" s="232" t="s">
        <v>157</v>
      </c>
      <c r="E371" s="251" t="s">
        <v>1</v>
      </c>
      <c r="F371" s="252" t="s">
        <v>1029</v>
      </c>
      <c r="G371" s="250"/>
      <c r="H371" s="253">
        <v>26.18</v>
      </c>
      <c r="I371" s="254"/>
      <c r="J371" s="250"/>
      <c r="K371" s="250"/>
      <c r="L371" s="255"/>
      <c r="M371" s="256"/>
      <c r="N371" s="257"/>
      <c r="O371" s="257"/>
      <c r="P371" s="257"/>
      <c r="Q371" s="257"/>
      <c r="R371" s="257"/>
      <c r="S371" s="257"/>
      <c r="T371" s="258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59" t="s">
        <v>157</v>
      </c>
      <c r="AU371" s="259" t="s">
        <v>85</v>
      </c>
      <c r="AV371" s="14" t="s">
        <v>85</v>
      </c>
      <c r="AW371" s="14" t="s">
        <v>32</v>
      </c>
      <c r="AX371" s="14" t="s">
        <v>83</v>
      </c>
      <c r="AY371" s="259" t="s">
        <v>144</v>
      </c>
    </row>
    <row r="372" s="2" customFormat="1" ht="24.15" customHeight="1">
      <c r="A372" s="39"/>
      <c r="B372" s="40"/>
      <c r="C372" s="219" t="s">
        <v>631</v>
      </c>
      <c r="D372" s="219" t="s">
        <v>147</v>
      </c>
      <c r="E372" s="220" t="s">
        <v>1030</v>
      </c>
      <c r="F372" s="221" t="s">
        <v>1031</v>
      </c>
      <c r="G372" s="222" t="s">
        <v>606</v>
      </c>
      <c r="H372" s="223">
        <v>7</v>
      </c>
      <c r="I372" s="224"/>
      <c r="J372" s="225">
        <f>ROUND(I372*H372,2)</f>
        <v>0</v>
      </c>
      <c r="K372" s="221" t="s">
        <v>151</v>
      </c>
      <c r="L372" s="45"/>
      <c r="M372" s="226" t="s">
        <v>1</v>
      </c>
      <c r="N372" s="227" t="s">
        <v>40</v>
      </c>
      <c r="O372" s="92"/>
      <c r="P372" s="228">
        <f>O372*H372</f>
        <v>0</v>
      </c>
      <c r="Q372" s="228">
        <v>0</v>
      </c>
      <c r="R372" s="228">
        <f>Q372*H372</f>
        <v>0</v>
      </c>
      <c r="S372" s="228">
        <v>0</v>
      </c>
      <c r="T372" s="229">
        <f>S372*H372</f>
        <v>0</v>
      </c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R372" s="230" t="s">
        <v>173</v>
      </c>
      <c r="AT372" s="230" t="s">
        <v>147</v>
      </c>
      <c r="AU372" s="230" t="s">
        <v>85</v>
      </c>
      <c r="AY372" s="18" t="s">
        <v>144</v>
      </c>
      <c r="BE372" s="231">
        <f>IF(N372="základní",J372,0)</f>
        <v>0</v>
      </c>
      <c r="BF372" s="231">
        <f>IF(N372="snížená",J372,0)</f>
        <v>0</v>
      </c>
      <c r="BG372" s="231">
        <f>IF(N372="zákl. přenesená",J372,0)</f>
        <v>0</v>
      </c>
      <c r="BH372" s="231">
        <f>IF(N372="sníž. přenesená",J372,0)</f>
        <v>0</v>
      </c>
      <c r="BI372" s="231">
        <f>IF(N372="nulová",J372,0)</f>
        <v>0</v>
      </c>
      <c r="BJ372" s="18" t="s">
        <v>83</v>
      </c>
      <c r="BK372" s="231">
        <f>ROUND(I372*H372,2)</f>
        <v>0</v>
      </c>
      <c r="BL372" s="18" t="s">
        <v>173</v>
      </c>
      <c r="BM372" s="230" t="s">
        <v>1032</v>
      </c>
    </row>
    <row r="373" s="2" customFormat="1">
      <c r="A373" s="39"/>
      <c r="B373" s="40"/>
      <c r="C373" s="41"/>
      <c r="D373" s="232" t="s">
        <v>154</v>
      </c>
      <c r="E373" s="41"/>
      <c r="F373" s="233" t="s">
        <v>1033</v>
      </c>
      <c r="G373" s="41"/>
      <c r="H373" s="41"/>
      <c r="I373" s="234"/>
      <c r="J373" s="41"/>
      <c r="K373" s="41"/>
      <c r="L373" s="45"/>
      <c r="M373" s="235"/>
      <c r="N373" s="236"/>
      <c r="O373" s="92"/>
      <c r="P373" s="92"/>
      <c r="Q373" s="92"/>
      <c r="R373" s="92"/>
      <c r="S373" s="92"/>
      <c r="T373" s="93"/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T373" s="18" t="s">
        <v>154</v>
      </c>
      <c r="AU373" s="18" t="s">
        <v>85</v>
      </c>
    </row>
    <row r="374" s="2" customFormat="1">
      <c r="A374" s="39"/>
      <c r="B374" s="40"/>
      <c r="C374" s="41"/>
      <c r="D374" s="237" t="s">
        <v>155</v>
      </c>
      <c r="E374" s="41"/>
      <c r="F374" s="238" t="s">
        <v>1034</v>
      </c>
      <c r="G374" s="41"/>
      <c r="H374" s="41"/>
      <c r="I374" s="234"/>
      <c r="J374" s="41"/>
      <c r="K374" s="41"/>
      <c r="L374" s="45"/>
      <c r="M374" s="235"/>
      <c r="N374" s="236"/>
      <c r="O374" s="92"/>
      <c r="P374" s="92"/>
      <c r="Q374" s="92"/>
      <c r="R374" s="92"/>
      <c r="S374" s="92"/>
      <c r="T374" s="93"/>
      <c r="U374" s="39"/>
      <c r="V374" s="39"/>
      <c r="W374" s="39"/>
      <c r="X374" s="39"/>
      <c r="Y374" s="39"/>
      <c r="Z374" s="39"/>
      <c r="AA374" s="39"/>
      <c r="AB374" s="39"/>
      <c r="AC374" s="39"/>
      <c r="AD374" s="39"/>
      <c r="AE374" s="39"/>
      <c r="AT374" s="18" t="s">
        <v>155</v>
      </c>
      <c r="AU374" s="18" t="s">
        <v>85</v>
      </c>
    </row>
    <row r="375" s="14" customFormat="1">
      <c r="A375" s="14"/>
      <c r="B375" s="249"/>
      <c r="C375" s="250"/>
      <c r="D375" s="232" t="s">
        <v>157</v>
      </c>
      <c r="E375" s="251" t="s">
        <v>1</v>
      </c>
      <c r="F375" s="252" t="s">
        <v>1009</v>
      </c>
      <c r="G375" s="250"/>
      <c r="H375" s="253">
        <v>7</v>
      </c>
      <c r="I375" s="254"/>
      <c r="J375" s="250"/>
      <c r="K375" s="250"/>
      <c r="L375" s="255"/>
      <c r="M375" s="256"/>
      <c r="N375" s="257"/>
      <c r="O375" s="257"/>
      <c r="P375" s="257"/>
      <c r="Q375" s="257"/>
      <c r="R375" s="257"/>
      <c r="S375" s="257"/>
      <c r="T375" s="258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59" t="s">
        <v>157</v>
      </c>
      <c r="AU375" s="259" t="s">
        <v>85</v>
      </c>
      <c r="AV375" s="14" t="s">
        <v>85</v>
      </c>
      <c r="AW375" s="14" t="s">
        <v>32</v>
      </c>
      <c r="AX375" s="14" t="s">
        <v>83</v>
      </c>
      <c r="AY375" s="259" t="s">
        <v>144</v>
      </c>
    </row>
    <row r="376" s="2" customFormat="1" ht="24.15" customHeight="1">
      <c r="A376" s="39"/>
      <c r="B376" s="40"/>
      <c r="C376" s="219" t="s">
        <v>637</v>
      </c>
      <c r="D376" s="219" t="s">
        <v>147</v>
      </c>
      <c r="E376" s="220" t="s">
        <v>626</v>
      </c>
      <c r="F376" s="221" t="s">
        <v>627</v>
      </c>
      <c r="G376" s="222" t="s">
        <v>606</v>
      </c>
      <c r="H376" s="223">
        <v>7</v>
      </c>
      <c r="I376" s="224"/>
      <c r="J376" s="225">
        <f>ROUND(I376*H376,2)</f>
        <v>0</v>
      </c>
      <c r="K376" s="221" t="s">
        <v>151</v>
      </c>
      <c r="L376" s="45"/>
      <c r="M376" s="226" t="s">
        <v>1</v>
      </c>
      <c r="N376" s="227" t="s">
        <v>40</v>
      </c>
      <c r="O376" s="92"/>
      <c r="P376" s="228">
        <f>O376*H376</f>
        <v>0</v>
      </c>
      <c r="Q376" s="228">
        <v>3.0000000000000001E-05</v>
      </c>
      <c r="R376" s="228">
        <f>Q376*H376</f>
        <v>0.00021000000000000001</v>
      </c>
      <c r="S376" s="228">
        <v>0</v>
      </c>
      <c r="T376" s="229">
        <f>S376*H376</f>
        <v>0</v>
      </c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R376" s="230" t="s">
        <v>173</v>
      </c>
      <c r="AT376" s="230" t="s">
        <v>147</v>
      </c>
      <c r="AU376" s="230" t="s">
        <v>85</v>
      </c>
      <c r="AY376" s="18" t="s">
        <v>144</v>
      </c>
      <c r="BE376" s="231">
        <f>IF(N376="základní",J376,0)</f>
        <v>0</v>
      </c>
      <c r="BF376" s="231">
        <f>IF(N376="snížená",J376,0)</f>
        <v>0</v>
      </c>
      <c r="BG376" s="231">
        <f>IF(N376="zákl. přenesená",J376,0)</f>
        <v>0</v>
      </c>
      <c r="BH376" s="231">
        <f>IF(N376="sníž. přenesená",J376,0)</f>
        <v>0</v>
      </c>
      <c r="BI376" s="231">
        <f>IF(N376="nulová",J376,0)</f>
        <v>0</v>
      </c>
      <c r="BJ376" s="18" t="s">
        <v>83</v>
      </c>
      <c r="BK376" s="231">
        <f>ROUND(I376*H376,2)</f>
        <v>0</v>
      </c>
      <c r="BL376" s="18" t="s">
        <v>173</v>
      </c>
      <c r="BM376" s="230" t="s">
        <v>1035</v>
      </c>
    </row>
    <row r="377" s="2" customFormat="1">
      <c r="A377" s="39"/>
      <c r="B377" s="40"/>
      <c r="C377" s="41"/>
      <c r="D377" s="232" t="s">
        <v>154</v>
      </c>
      <c r="E377" s="41"/>
      <c r="F377" s="233" t="s">
        <v>629</v>
      </c>
      <c r="G377" s="41"/>
      <c r="H377" s="41"/>
      <c r="I377" s="234"/>
      <c r="J377" s="41"/>
      <c r="K377" s="41"/>
      <c r="L377" s="45"/>
      <c r="M377" s="235"/>
      <c r="N377" s="236"/>
      <c r="O377" s="92"/>
      <c r="P377" s="92"/>
      <c r="Q377" s="92"/>
      <c r="R377" s="92"/>
      <c r="S377" s="92"/>
      <c r="T377" s="93"/>
      <c r="U377" s="39"/>
      <c r="V377" s="39"/>
      <c r="W377" s="39"/>
      <c r="X377" s="39"/>
      <c r="Y377" s="39"/>
      <c r="Z377" s="39"/>
      <c r="AA377" s="39"/>
      <c r="AB377" s="39"/>
      <c r="AC377" s="39"/>
      <c r="AD377" s="39"/>
      <c r="AE377" s="39"/>
      <c r="AT377" s="18" t="s">
        <v>154</v>
      </c>
      <c r="AU377" s="18" t="s">
        <v>85</v>
      </c>
    </row>
    <row r="378" s="2" customFormat="1">
      <c r="A378" s="39"/>
      <c r="B378" s="40"/>
      <c r="C378" s="41"/>
      <c r="D378" s="237" t="s">
        <v>155</v>
      </c>
      <c r="E378" s="41"/>
      <c r="F378" s="238" t="s">
        <v>630</v>
      </c>
      <c r="G378" s="41"/>
      <c r="H378" s="41"/>
      <c r="I378" s="234"/>
      <c r="J378" s="41"/>
      <c r="K378" s="41"/>
      <c r="L378" s="45"/>
      <c r="M378" s="235"/>
      <c r="N378" s="236"/>
      <c r="O378" s="92"/>
      <c r="P378" s="92"/>
      <c r="Q378" s="92"/>
      <c r="R378" s="92"/>
      <c r="S378" s="92"/>
      <c r="T378" s="93"/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T378" s="18" t="s">
        <v>155</v>
      </c>
      <c r="AU378" s="18" t="s">
        <v>85</v>
      </c>
    </row>
    <row r="379" s="14" customFormat="1">
      <c r="A379" s="14"/>
      <c r="B379" s="249"/>
      <c r="C379" s="250"/>
      <c r="D379" s="232" t="s">
        <v>157</v>
      </c>
      <c r="E379" s="251" t="s">
        <v>1</v>
      </c>
      <c r="F379" s="252" t="s">
        <v>1009</v>
      </c>
      <c r="G379" s="250"/>
      <c r="H379" s="253">
        <v>7</v>
      </c>
      <c r="I379" s="254"/>
      <c r="J379" s="250"/>
      <c r="K379" s="250"/>
      <c r="L379" s="255"/>
      <c r="M379" s="256"/>
      <c r="N379" s="257"/>
      <c r="O379" s="257"/>
      <c r="P379" s="257"/>
      <c r="Q379" s="257"/>
      <c r="R379" s="257"/>
      <c r="S379" s="257"/>
      <c r="T379" s="258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59" t="s">
        <v>157</v>
      </c>
      <c r="AU379" s="259" t="s">
        <v>85</v>
      </c>
      <c r="AV379" s="14" t="s">
        <v>85</v>
      </c>
      <c r="AW379" s="14" t="s">
        <v>32</v>
      </c>
      <c r="AX379" s="14" t="s">
        <v>83</v>
      </c>
      <c r="AY379" s="259" t="s">
        <v>144</v>
      </c>
    </row>
    <row r="380" s="2" customFormat="1" ht="24.15" customHeight="1">
      <c r="A380" s="39"/>
      <c r="B380" s="40"/>
      <c r="C380" s="219" t="s">
        <v>642</v>
      </c>
      <c r="D380" s="219" t="s">
        <v>147</v>
      </c>
      <c r="E380" s="220" t="s">
        <v>1036</v>
      </c>
      <c r="F380" s="221" t="s">
        <v>1037</v>
      </c>
      <c r="G380" s="222" t="s">
        <v>217</v>
      </c>
      <c r="H380" s="223">
        <v>4</v>
      </c>
      <c r="I380" s="224"/>
      <c r="J380" s="225">
        <f>ROUND(I380*H380,2)</f>
        <v>0</v>
      </c>
      <c r="K380" s="221" t="s">
        <v>151</v>
      </c>
      <c r="L380" s="45"/>
      <c r="M380" s="226" t="s">
        <v>1</v>
      </c>
      <c r="N380" s="227" t="s">
        <v>40</v>
      </c>
      <c r="O380" s="92"/>
      <c r="P380" s="228">
        <f>O380*H380</f>
        <v>0</v>
      </c>
      <c r="Q380" s="228">
        <v>0.0018699999999999999</v>
      </c>
      <c r="R380" s="228">
        <f>Q380*H380</f>
        <v>0.0074799999999999997</v>
      </c>
      <c r="S380" s="228">
        <v>0</v>
      </c>
      <c r="T380" s="229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30" t="s">
        <v>173</v>
      </c>
      <c r="AT380" s="230" t="s">
        <v>147</v>
      </c>
      <c r="AU380" s="230" t="s">
        <v>85</v>
      </c>
      <c r="AY380" s="18" t="s">
        <v>144</v>
      </c>
      <c r="BE380" s="231">
        <f>IF(N380="základní",J380,0)</f>
        <v>0</v>
      </c>
      <c r="BF380" s="231">
        <f>IF(N380="snížená",J380,0)</f>
        <v>0</v>
      </c>
      <c r="BG380" s="231">
        <f>IF(N380="zákl. přenesená",J380,0)</f>
        <v>0</v>
      </c>
      <c r="BH380" s="231">
        <f>IF(N380="sníž. přenesená",J380,0)</f>
        <v>0</v>
      </c>
      <c r="BI380" s="231">
        <f>IF(N380="nulová",J380,0)</f>
        <v>0</v>
      </c>
      <c r="BJ380" s="18" t="s">
        <v>83</v>
      </c>
      <c r="BK380" s="231">
        <f>ROUND(I380*H380,2)</f>
        <v>0</v>
      </c>
      <c r="BL380" s="18" t="s">
        <v>173</v>
      </c>
      <c r="BM380" s="230" t="s">
        <v>1038</v>
      </c>
    </row>
    <row r="381" s="2" customFormat="1">
      <c r="A381" s="39"/>
      <c r="B381" s="40"/>
      <c r="C381" s="41"/>
      <c r="D381" s="232" t="s">
        <v>154</v>
      </c>
      <c r="E381" s="41"/>
      <c r="F381" s="233" t="s">
        <v>1039</v>
      </c>
      <c r="G381" s="41"/>
      <c r="H381" s="41"/>
      <c r="I381" s="234"/>
      <c r="J381" s="41"/>
      <c r="K381" s="41"/>
      <c r="L381" s="45"/>
      <c r="M381" s="235"/>
      <c r="N381" s="236"/>
      <c r="O381" s="92"/>
      <c r="P381" s="92"/>
      <c r="Q381" s="92"/>
      <c r="R381" s="92"/>
      <c r="S381" s="92"/>
      <c r="T381" s="93"/>
      <c r="U381" s="39"/>
      <c r="V381" s="39"/>
      <c r="W381" s="39"/>
      <c r="X381" s="39"/>
      <c r="Y381" s="39"/>
      <c r="Z381" s="39"/>
      <c r="AA381" s="39"/>
      <c r="AB381" s="39"/>
      <c r="AC381" s="39"/>
      <c r="AD381" s="39"/>
      <c r="AE381" s="39"/>
      <c r="AT381" s="18" t="s">
        <v>154</v>
      </c>
      <c r="AU381" s="18" t="s">
        <v>85</v>
      </c>
    </row>
    <row r="382" s="2" customFormat="1">
      <c r="A382" s="39"/>
      <c r="B382" s="40"/>
      <c r="C382" s="41"/>
      <c r="D382" s="237" t="s">
        <v>155</v>
      </c>
      <c r="E382" s="41"/>
      <c r="F382" s="238" t="s">
        <v>1040</v>
      </c>
      <c r="G382" s="41"/>
      <c r="H382" s="41"/>
      <c r="I382" s="234"/>
      <c r="J382" s="41"/>
      <c r="K382" s="41"/>
      <c r="L382" s="45"/>
      <c r="M382" s="235"/>
      <c r="N382" s="236"/>
      <c r="O382" s="92"/>
      <c r="P382" s="92"/>
      <c r="Q382" s="92"/>
      <c r="R382" s="92"/>
      <c r="S382" s="92"/>
      <c r="T382" s="93"/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T382" s="18" t="s">
        <v>155</v>
      </c>
      <c r="AU382" s="18" t="s">
        <v>85</v>
      </c>
    </row>
    <row r="383" s="2" customFormat="1" ht="16.5" customHeight="1">
      <c r="A383" s="39"/>
      <c r="B383" s="40"/>
      <c r="C383" s="219" t="s">
        <v>652</v>
      </c>
      <c r="D383" s="219" t="s">
        <v>147</v>
      </c>
      <c r="E383" s="220" t="s">
        <v>643</v>
      </c>
      <c r="F383" s="221" t="s">
        <v>644</v>
      </c>
      <c r="G383" s="222" t="s">
        <v>279</v>
      </c>
      <c r="H383" s="223">
        <v>609.32500000000005</v>
      </c>
      <c r="I383" s="224"/>
      <c r="J383" s="225">
        <f>ROUND(I383*H383,2)</f>
        <v>0</v>
      </c>
      <c r="K383" s="221" t="s">
        <v>151</v>
      </c>
      <c r="L383" s="45"/>
      <c r="M383" s="226" t="s">
        <v>1</v>
      </c>
      <c r="N383" s="227" t="s">
        <v>40</v>
      </c>
      <c r="O383" s="92"/>
      <c r="P383" s="228">
        <f>O383*H383</f>
        <v>0</v>
      </c>
      <c r="Q383" s="228">
        <v>0</v>
      </c>
      <c r="R383" s="228">
        <f>Q383*H383</f>
        <v>0</v>
      </c>
      <c r="S383" s="228">
        <v>0.01</v>
      </c>
      <c r="T383" s="229">
        <f>S383*H383</f>
        <v>6.0932500000000003</v>
      </c>
      <c r="U383" s="39"/>
      <c r="V383" s="39"/>
      <c r="W383" s="39"/>
      <c r="X383" s="39"/>
      <c r="Y383" s="39"/>
      <c r="Z383" s="39"/>
      <c r="AA383" s="39"/>
      <c r="AB383" s="39"/>
      <c r="AC383" s="39"/>
      <c r="AD383" s="39"/>
      <c r="AE383" s="39"/>
      <c r="AR383" s="230" t="s">
        <v>173</v>
      </c>
      <c r="AT383" s="230" t="s">
        <v>147</v>
      </c>
      <c r="AU383" s="230" t="s">
        <v>85</v>
      </c>
      <c r="AY383" s="18" t="s">
        <v>144</v>
      </c>
      <c r="BE383" s="231">
        <f>IF(N383="základní",J383,0)</f>
        <v>0</v>
      </c>
      <c r="BF383" s="231">
        <f>IF(N383="snížená",J383,0)</f>
        <v>0</v>
      </c>
      <c r="BG383" s="231">
        <f>IF(N383="zákl. přenesená",J383,0)</f>
        <v>0</v>
      </c>
      <c r="BH383" s="231">
        <f>IF(N383="sníž. přenesená",J383,0)</f>
        <v>0</v>
      </c>
      <c r="BI383" s="231">
        <f>IF(N383="nulová",J383,0)</f>
        <v>0</v>
      </c>
      <c r="BJ383" s="18" t="s">
        <v>83</v>
      </c>
      <c r="BK383" s="231">
        <f>ROUND(I383*H383,2)</f>
        <v>0</v>
      </c>
      <c r="BL383" s="18" t="s">
        <v>173</v>
      </c>
      <c r="BM383" s="230" t="s">
        <v>1041</v>
      </c>
    </row>
    <row r="384" s="2" customFormat="1">
      <c r="A384" s="39"/>
      <c r="B384" s="40"/>
      <c r="C384" s="41"/>
      <c r="D384" s="232" t="s">
        <v>154</v>
      </c>
      <c r="E384" s="41"/>
      <c r="F384" s="233" t="s">
        <v>646</v>
      </c>
      <c r="G384" s="41"/>
      <c r="H384" s="41"/>
      <c r="I384" s="234"/>
      <c r="J384" s="41"/>
      <c r="K384" s="41"/>
      <c r="L384" s="45"/>
      <c r="M384" s="235"/>
      <c r="N384" s="236"/>
      <c r="O384" s="92"/>
      <c r="P384" s="92"/>
      <c r="Q384" s="92"/>
      <c r="R384" s="92"/>
      <c r="S384" s="92"/>
      <c r="T384" s="93"/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T384" s="18" t="s">
        <v>154</v>
      </c>
      <c r="AU384" s="18" t="s">
        <v>85</v>
      </c>
    </row>
    <row r="385" s="2" customFormat="1">
      <c r="A385" s="39"/>
      <c r="B385" s="40"/>
      <c r="C385" s="41"/>
      <c r="D385" s="237" t="s">
        <v>155</v>
      </c>
      <c r="E385" s="41"/>
      <c r="F385" s="238" t="s">
        <v>647</v>
      </c>
      <c r="G385" s="41"/>
      <c r="H385" s="41"/>
      <c r="I385" s="234"/>
      <c r="J385" s="41"/>
      <c r="K385" s="41"/>
      <c r="L385" s="45"/>
      <c r="M385" s="235"/>
      <c r="N385" s="236"/>
      <c r="O385" s="92"/>
      <c r="P385" s="92"/>
      <c r="Q385" s="92"/>
      <c r="R385" s="92"/>
      <c r="S385" s="92"/>
      <c r="T385" s="93"/>
      <c r="U385" s="39"/>
      <c r="V385" s="39"/>
      <c r="W385" s="39"/>
      <c r="X385" s="39"/>
      <c r="Y385" s="39"/>
      <c r="Z385" s="39"/>
      <c r="AA385" s="39"/>
      <c r="AB385" s="39"/>
      <c r="AC385" s="39"/>
      <c r="AD385" s="39"/>
      <c r="AE385" s="39"/>
      <c r="AT385" s="18" t="s">
        <v>155</v>
      </c>
      <c r="AU385" s="18" t="s">
        <v>85</v>
      </c>
    </row>
    <row r="386" s="14" customFormat="1">
      <c r="A386" s="14"/>
      <c r="B386" s="249"/>
      <c r="C386" s="250"/>
      <c r="D386" s="232" t="s">
        <v>157</v>
      </c>
      <c r="E386" s="251" t="s">
        <v>1</v>
      </c>
      <c r="F386" s="252" t="s">
        <v>1042</v>
      </c>
      <c r="G386" s="250"/>
      <c r="H386" s="253">
        <v>609.32500000000005</v>
      </c>
      <c r="I386" s="254"/>
      <c r="J386" s="250"/>
      <c r="K386" s="250"/>
      <c r="L386" s="255"/>
      <c r="M386" s="256"/>
      <c r="N386" s="257"/>
      <c r="O386" s="257"/>
      <c r="P386" s="257"/>
      <c r="Q386" s="257"/>
      <c r="R386" s="257"/>
      <c r="S386" s="257"/>
      <c r="T386" s="258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59" t="s">
        <v>157</v>
      </c>
      <c r="AU386" s="259" t="s">
        <v>85</v>
      </c>
      <c r="AV386" s="14" t="s">
        <v>85</v>
      </c>
      <c r="AW386" s="14" t="s">
        <v>32</v>
      </c>
      <c r="AX386" s="14" t="s">
        <v>83</v>
      </c>
      <c r="AY386" s="259" t="s">
        <v>144</v>
      </c>
    </row>
    <row r="387" s="2" customFormat="1" ht="33" customHeight="1">
      <c r="A387" s="39"/>
      <c r="B387" s="40"/>
      <c r="C387" s="219" t="s">
        <v>658</v>
      </c>
      <c r="D387" s="219" t="s">
        <v>147</v>
      </c>
      <c r="E387" s="220" t="s">
        <v>1043</v>
      </c>
      <c r="F387" s="221" t="s">
        <v>1044</v>
      </c>
      <c r="G387" s="222" t="s">
        <v>279</v>
      </c>
      <c r="H387" s="223">
        <v>39.270000000000003</v>
      </c>
      <c r="I387" s="224"/>
      <c r="J387" s="225">
        <f>ROUND(I387*H387,2)</f>
        <v>0</v>
      </c>
      <c r="K387" s="221" t="s">
        <v>151</v>
      </c>
      <c r="L387" s="45"/>
      <c r="M387" s="226" t="s">
        <v>1</v>
      </c>
      <c r="N387" s="227" t="s">
        <v>40</v>
      </c>
      <c r="O387" s="92"/>
      <c r="P387" s="228">
        <f>O387*H387</f>
        <v>0</v>
      </c>
      <c r="Q387" s="228">
        <v>0</v>
      </c>
      <c r="R387" s="228">
        <f>Q387*H387</f>
        <v>0</v>
      </c>
      <c r="S387" s="228">
        <v>0.070000000000000007</v>
      </c>
      <c r="T387" s="229">
        <f>S387*H387</f>
        <v>2.7489000000000003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30" t="s">
        <v>173</v>
      </c>
      <c r="AT387" s="230" t="s">
        <v>147</v>
      </c>
      <c r="AU387" s="230" t="s">
        <v>85</v>
      </c>
      <c r="AY387" s="18" t="s">
        <v>144</v>
      </c>
      <c r="BE387" s="231">
        <f>IF(N387="základní",J387,0)</f>
        <v>0</v>
      </c>
      <c r="BF387" s="231">
        <f>IF(N387="snížená",J387,0)</f>
        <v>0</v>
      </c>
      <c r="BG387" s="231">
        <f>IF(N387="zákl. přenesená",J387,0)</f>
        <v>0</v>
      </c>
      <c r="BH387" s="231">
        <f>IF(N387="sníž. přenesená",J387,0)</f>
        <v>0</v>
      </c>
      <c r="BI387" s="231">
        <f>IF(N387="nulová",J387,0)</f>
        <v>0</v>
      </c>
      <c r="BJ387" s="18" t="s">
        <v>83</v>
      </c>
      <c r="BK387" s="231">
        <f>ROUND(I387*H387,2)</f>
        <v>0</v>
      </c>
      <c r="BL387" s="18" t="s">
        <v>173</v>
      </c>
      <c r="BM387" s="230" t="s">
        <v>1045</v>
      </c>
    </row>
    <row r="388" s="2" customFormat="1">
      <c r="A388" s="39"/>
      <c r="B388" s="40"/>
      <c r="C388" s="41"/>
      <c r="D388" s="232" t="s">
        <v>154</v>
      </c>
      <c r="E388" s="41"/>
      <c r="F388" s="233" t="s">
        <v>1046</v>
      </c>
      <c r="G388" s="41"/>
      <c r="H388" s="41"/>
      <c r="I388" s="234"/>
      <c r="J388" s="41"/>
      <c r="K388" s="41"/>
      <c r="L388" s="45"/>
      <c r="M388" s="235"/>
      <c r="N388" s="236"/>
      <c r="O388" s="92"/>
      <c r="P388" s="92"/>
      <c r="Q388" s="92"/>
      <c r="R388" s="92"/>
      <c r="S388" s="92"/>
      <c r="T388" s="93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154</v>
      </c>
      <c r="AU388" s="18" t="s">
        <v>85</v>
      </c>
    </row>
    <row r="389" s="2" customFormat="1">
      <c r="A389" s="39"/>
      <c r="B389" s="40"/>
      <c r="C389" s="41"/>
      <c r="D389" s="237" t="s">
        <v>155</v>
      </c>
      <c r="E389" s="41"/>
      <c r="F389" s="238" t="s">
        <v>1047</v>
      </c>
      <c r="G389" s="41"/>
      <c r="H389" s="41"/>
      <c r="I389" s="234"/>
      <c r="J389" s="41"/>
      <c r="K389" s="41"/>
      <c r="L389" s="45"/>
      <c r="M389" s="235"/>
      <c r="N389" s="236"/>
      <c r="O389" s="92"/>
      <c r="P389" s="92"/>
      <c r="Q389" s="92"/>
      <c r="R389" s="92"/>
      <c r="S389" s="92"/>
      <c r="T389" s="93"/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T389" s="18" t="s">
        <v>155</v>
      </c>
      <c r="AU389" s="18" t="s">
        <v>85</v>
      </c>
    </row>
    <row r="390" s="14" customFormat="1">
      <c r="A390" s="14"/>
      <c r="B390" s="249"/>
      <c r="C390" s="250"/>
      <c r="D390" s="232" t="s">
        <v>157</v>
      </c>
      <c r="E390" s="251" t="s">
        <v>1</v>
      </c>
      <c r="F390" s="252" t="s">
        <v>947</v>
      </c>
      <c r="G390" s="250"/>
      <c r="H390" s="253">
        <v>39.270000000000003</v>
      </c>
      <c r="I390" s="254"/>
      <c r="J390" s="250"/>
      <c r="K390" s="250"/>
      <c r="L390" s="255"/>
      <c r="M390" s="256"/>
      <c r="N390" s="257"/>
      <c r="O390" s="257"/>
      <c r="P390" s="257"/>
      <c r="Q390" s="257"/>
      <c r="R390" s="257"/>
      <c r="S390" s="257"/>
      <c r="T390" s="258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59" t="s">
        <v>157</v>
      </c>
      <c r="AU390" s="259" t="s">
        <v>85</v>
      </c>
      <c r="AV390" s="14" t="s">
        <v>85</v>
      </c>
      <c r="AW390" s="14" t="s">
        <v>32</v>
      </c>
      <c r="AX390" s="14" t="s">
        <v>83</v>
      </c>
      <c r="AY390" s="259" t="s">
        <v>144</v>
      </c>
    </row>
    <row r="391" s="2" customFormat="1" ht="24.15" customHeight="1">
      <c r="A391" s="39"/>
      <c r="B391" s="40"/>
      <c r="C391" s="219" t="s">
        <v>1048</v>
      </c>
      <c r="D391" s="219" t="s">
        <v>147</v>
      </c>
      <c r="E391" s="220" t="s">
        <v>1049</v>
      </c>
      <c r="F391" s="221" t="s">
        <v>1050</v>
      </c>
      <c r="G391" s="222" t="s">
        <v>279</v>
      </c>
      <c r="H391" s="223">
        <v>39.270000000000003</v>
      </c>
      <c r="I391" s="224"/>
      <c r="J391" s="225">
        <f>ROUND(I391*H391,2)</f>
        <v>0</v>
      </c>
      <c r="K391" s="221" t="s">
        <v>151</v>
      </c>
      <c r="L391" s="45"/>
      <c r="M391" s="226" t="s">
        <v>1</v>
      </c>
      <c r="N391" s="227" t="s">
        <v>40</v>
      </c>
      <c r="O391" s="92"/>
      <c r="P391" s="228">
        <f>O391*H391</f>
        <v>0</v>
      </c>
      <c r="Q391" s="228">
        <v>0.0041000000000000003</v>
      </c>
      <c r="R391" s="228">
        <f>Q391*H391</f>
        <v>0.16100700000000004</v>
      </c>
      <c r="S391" s="228">
        <v>0</v>
      </c>
      <c r="T391" s="229">
        <f>S391*H391</f>
        <v>0</v>
      </c>
      <c r="U391" s="39"/>
      <c r="V391" s="39"/>
      <c r="W391" s="39"/>
      <c r="X391" s="39"/>
      <c r="Y391" s="39"/>
      <c r="Z391" s="39"/>
      <c r="AA391" s="39"/>
      <c r="AB391" s="39"/>
      <c r="AC391" s="39"/>
      <c r="AD391" s="39"/>
      <c r="AE391" s="39"/>
      <c r="AR391" s="230" t="s">
        <v>173</v>
      </c>
      <c r="AT391" s="230" t="s">
        <v>147</v>
      </c>
      <c r="AU391" s="230" t="s">
        <v>85</v>
      </c>
      <c r="AY391" s="18" t="s">
        <v>144</v>
      </c>
      <c r="BE391" s="231">
        <f>IF(N391="základní",J391,0)</f>
        <v>0</v>
      </c>
      <c r="BF391" s="231">
        <f>IF(N391="snížená",J391,0)</f>
        <v>0</v>
      </c>
      <c r="BG391" s="231">
        <f>IF(N391="zákl. přenesená",J391,0)</f>
        <v>0</v>
      </c>
      <c r="BH391" s="231">
        <f>IF(N391="sníž. přenesená",J391,0)</f>
        <v>0</v>
      </c>
      <c r="BI391" s="231">
        <f>IF(N391="nulová",J391,0)</f>
        <v>0</v>
      </c>
      <c r="BJ391" s="18" t="s">
        <v>83</v>
      </c>
      <c r="BK391" s="231">
        <f>ROUND(I391*H391,2)</f>
        <v>0</v>
      </c>
      <c r="BL391" s="18" t="s">
        <v>173</v>
      </c>
      <c r="BM391" s="230" t="s">
        <v>1051</v>
      </c>
    </row>
    <row r="392" s="2" customFormat="1">
      <c r="A392" s="39"/>
      <c r="B392" s="40"/>
      <c r="C392" s="41"/>
      <c r="D392" s="232" t="s">
        <v>154</v>
      </c>
      <c r="E392" s="41"/>
      <c r="F392" s="233" t="s">
        <v>1052</v>
      </c>
      <c r="G392" s="41"/>
      <c r="H392" s="41"/>
      <c r="I392" s="234"/>
      <c r="J392" s="41"/>
      <c r="K392" s="41"/>
      <c r="L392" s="45"/>
      <c r="M392" s="235"/>
      <c r="N392" s="236"/>
      <c r="O392" s="92"/>
      <c r="P392" s="92"/>
      <c r="Q392" s="92"/>
      <c r="R392" s="92"/>
      <c r="S392" s="92"/>
      <c r="T392" s="93"/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T392" s="18" t="s">
        <v>154</v>
      </c>
      <c r="AU392" s="18" t="s">
        <v>85</v>
      </c>
    </row>
    <row r="393" s="2" customFormat="1">
      <c r="A393" s="39"/>
      <c r="B393" s="40"/>
      <c r="C393" s="41"/>
      <c r="D393" s="237" t="s">
        <v>155</v>
      </c>
      <c r="E393" s="41"/>
      <c r="F393" s="238" t="s">
        <v>1053</v>
      </c>
      <c r="G393" s="41"/>
      <c r="H393" s="41"/>
      <c r="I393" s="234"/>
      <c r="J393" s="41"/>
      <c r="K393" s="41"/>
      <c r="L393" s="45"/>
      <c r="M393" s="235"/>
      <c r="N393" s="236"/>
      <c r="O393" s="92"/>
      <c r="P393" s="92"/>
      <c r="Q393" s="92"/>
      <c r="R393" s="92"/>
      <c r="S393" s="92"/>
      <c r="T393" s="93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155</v>
      </c>
      <c r="AU393" s="18" t="s">
        <v>85</v>
      </c>
    </row>
    <row r="394" s="14" customFormat="1">
      <c r="A394" s="14"/>
      <c r="B394" s="249"/>
      <c r="C394" s="250"/>
      <c r="D394" s="232" t="s">
        <v>157</v>
      </c>
      <c r="E394" s="251" t="s">
        <v>1</v>
      </c>
      <c r="F394" s="252" t="s">
        <v>947</v>
      </c>
      <c r="G394" s="250"/>
      <c r="H394" s="253">
        <v>39.270000000000003</v>
      </c>
      <c r="I394" s="254"/>
      <c r="J394" s="250"/>
      <c r="K394" s="250"/>
      <c r="L394" s="255"/>
      <c r="M394" s="256"/>
      <c r="N394" s="257"/>
      <c r="O394" s="257"/>
      <c r="P394" s="257"/>
      <c r="Q394" s="257"/>
      <c r="R394" s="257"/>
      <c r="S394" s="257"/>
      <c r="T394" s="258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59" t="s">
        <v>157</v>
      </c>
      <c r="AU394" s="259" t="s">
        <v>85</v>
      </c>
      <c r="AV394" s="14" t="s">
        <v>85</v>
      </c>
      <c r="AW394" s="14" t="s">
        <v>32</v>
      </c>
      <c r="AX394" s="14" t="s">
        <v>83</v>
      </c>
      <c r="AY394" s="259" t="s">
        <v>144</v>
      </c>
    </row>
    <row r="395" s="12" customFormat="1" ht="22.8" customHeight="1">
      <c r="A395" s="12"/>
      <c r="B395" s="203"/>
      <c r="C395" s="204"/>
      <c r="D395" s="205" t="s">
        <v>74</v>
      </c>
      <c r="E395" s="217" t="s">
        <v>650</v>
      </c>
      <c r="F395" s="217" t="s">
        <v>651</v>
      </c>
      <c r="G395" s="204"/>
      <c r="H395" s="204"/>
      <c r="I395" s="207"/>
      <c r="J395" s="218">
        <f>BK395</f>
        <v>0</v>
      </c>
      <c r="K395" s="204"/>
      <c r="L395" s="209"/>
      <c r="M395" s="210"/>
      <c r="N395" s="211"/>
      <c r="O395" s="211"/>
      <c r="P395" s="212">
        <f>SUM(P396:P401)</f>
        <v>0</v>
      </c>
      <c r="Q395" s="211"/>
      <c r="R395" s="212">
        <f>SUM(R396:R401)</f>
        <v>0</v>
      </c>
      <c r="S395" s="211"/>
      <c r="T395" s="213">
        <f>SUM(T396:T401)</f>
        <v>0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214" t="s">
        <v>83</v>
      </c>
      <c r="AT395" s="215" t="s">
        <v>74</v>
      </c>
      <c r="AU395" s="215" t="s">
        <v>83</v>
      </c>
      <c r="AY395" s="214" t="s">
        <v>144</v>
      </c>
      <c r="BK395" s="216">
        <f>SUM(BK396:BK401)</f>
        <v>0</v>
      </c>
    </row>
    <row r="396" s="2" customFormat="1" ht="33" customHeight="1">
      <c r="A396" s="39"/>
      <c r="B396" s="40"/>
      <c r="C396" s="219" t="s">
        <v>1054</v>
      </c>
      <c r="D396" s="219" t="s">
        <v>147</v>
      </c>
      <c r="E396" s="220" t="s">
        <v>653</v>
      </c>
      <c r="F396" s="221" t="s">
        <v>654</v>
      </c>
      <c r="G396" s="222" t="s">
        <v>399</v>
      </c>
      <c r="H396" s="223">
        <v>143.51400000000001</v>
      </c>
      <c r="I396" s="224"/>
      <c r="J396" s="225">
        <f>ROUND(I396*H396,2)</f>
        <v>0</v>
      </c>
      <c r="K396" s="221" t="s">
        <v>151</v>
      </c>
      <c r="L396" s="45"/>
      <c r="M396" s="226" t="s">
        <v>1</v>
      </c>
      <c r="N396" s="227" t="s">
        <v>40</v>
      </c>
      <c r="O396" s="92"/>
      <c r="P396" s="228">
        <f>O396*H396</f>
        <v>0</v>
      </c>
      <c r="Q396" s="228">
        <v>0</v>
      </c>
      <c r="R396" s="228">
        <f>Q396*H396</f>
        <v>0</v>
      </c>
      <c r="S396" s="228">
        <v>0</v>
      </c>
      <c r="T396" s="229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30" t="s">
        <v>173</v>
      </c>
      <c r="AT396" s="230" t="s">
        <v>147</v>
      </c>
      <c r="AU396" s="230" t="s">
        <v>85</v>
      </c>
      <c r="AY396" s="18" t="s">
        <v>144</v>
      </c>
      <c r="BE396" s="231">
        <f>IF(N396="základní",J396,0)</f>
        <v>0</v>
      </c>
      <c r="BF396" s="231">
        <f>IF(N396="snížená",J396,0)</f>
        <v>0</v>
      </c>
      <c r="BG396" s="231">
        <f>IF(N396="zákl. přenesená",J396,0)</f>
        <v>0</v>
      </c>
      <c r="BH396" s="231">
        <f>IF(N396="sníž. přenesená",J396,0)</f>
        <v>0</v>
      </c>
      <c r="BI396" s="231">
        <f>IF(N396="nulová",J396,0)</f>
        <v>0</v>
      </c>
      <c r="BJ396" s="18" t="s">
        <v>83</v>
      </c>
      <c r="BK396" s="231">
        <f>ROUND(I396*H396,2)</f>
        <v>0</v>
      </c>
      <c r="BL396" s="18" t="s">
        <v>173</v>
      </c>
      <c r="BM396" s="230" t="s">
        <v>1055</v>
      </c>
    </row>
    <row r="397" s="2" customFormat="1">
      <c r="A397" s="39"/>
      <c r="B397" s="40"/>
      <c r="C397" s="41"/>
      <c r="D397" s="232" t="s">
        <v>154</v>
      </c>
      <c r="E397" s="41"/>
      <c r="F397" s="233" t="s">
        <v>656</v>
      </c>
      <c r="G397" s="41"/>
      <c r="H397" s="41"/>
      <c r="I397" s="234"/>
      <c r="J397" s="41"/>
      <c r="K397" s="41"/>
      <c r="L397" s="45"/>
      <c r="M397" s="235"/>
      <c r="N397" s="236"/>
      <c r="O397" s="92"/>
      <c r="P397" s="92"/>
      <c r="Q397" s="92"/>
      <c r="R397" s="92"/>
      <c r="S397" s="92"/>
      <c r="T397" s="93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154</v>
      </c>
      <c r="AU397" s="18" t="s">
        <v>85</v>
      </c>
    </row>
    <row r="398" s="2" customFormat="1">
      <c r="A398" s="39"/>
      <c r="B398" s="40"/>
      <c r="C398" s="41"/>
      <c r="D398" s="237" t="s">
        <v>155</v>
      </c>
      <c r="E398" s="41"/>
      <c r="F398" s="238" t="s">
        <v>657</v>
      </c>
      <c r="G398" s="41"/>
      <c r="H398" s="41"/>
      <c r="I398" s="234"/>
      <c r="J398" s="41"/>
      <c r="K398" s="41"/>
      <c r="L398" s="45"/>
      <c r="M398" s="235"/>
      <c r="N398" s="236"/>
      <c r="O398" s="92"/>
      <c r="P398" s="92"/>
      <c r="Q398" s="92"/>
      <c r="R398" s="92"/>
      <c r="S398" s="92"/>
      <c r="T398" s="93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T398" s="18" t="s">
        <v>155</v>
      </c>
      <c r="AU398" s="18" t="s">
        <v>85</v>
      </c>
    </row>
    <row r="399" s="2" customFormat="1" ht="33" customHeight="1">
      <c r="A399" s="39"/>
      <c r="B399" s="40"/>
      <c r="C399" s="219" t="s">
        <v>1056</v>
      </c>
      <c r="D399" s="219" t="s">
        <v>147</v>
      </c>
      <c r="E399" s="220" t="s">
        <v>659</v>
      </c>
      <c r="F399" s="221" t="s">
        <v>660</v>
      </c>
      <c r="G399" s="222" t="s">
        <v>399</v>
      </c>
      <c r="H399" s="223">
        <v>143.51400000000001</v>
      </c>
      <c r="I399" s="224"/>
      <c r="J399" s="225">
        <f>ROUND(I399*H399,2)</f>
        <v>0</v>
      </c>
      <c r="K399" s="221" t="s">
        <v>151</v>
      </c>
      <c r="L399" s="45"/>
      <c r="M399" s="226" t="s">
        <v>1</v>
      </c>
      <c r="N399" s="227" t="s">
        <v>40</v>
      </c>
      <c r="O399" s="92"/>
      <c r="P399" s="228">
        <f>O399*H399</f>
        <v>0</v>
      </c>
      <c r="Q399" s="228">
        <v>0</v>
      </c>
      <c r="R399" s="228">
        <f>Q399*H399</f>
        <v>0</v>
      </c>
      <c r="S399" s="228">
        <v>0</v>
      </c>
      <c r="T399" s="229">
        <f>S399*H399</f>
        <v>0</v>
      </c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R399" s="230" t="s">
        <v>173</v>
      </c>
      <c r="AT399" s="230" t="s">
        <v>147</v>
      </c>
      <c r="AU399" s="230" t="s">
        <v>85</v>
      </c>
      <c r="AY399" s="18" t="s">
        <v>144</v>
      </c>
      <c r="BE399" s="231">
        <f>IF(N399="základní",J399,0)</f>
        <v>0</v>
      </c>
      <c r="BF399" s="231">
        <f>IF(N399="snížená",J399,0)</f>
        <v>0</v>
      </c>
      <c r="BG399" s="231">
        <f>IF(N399="zákl. přenesená",J399,0)</f>
        <v>0</v>
      </c>
      <c r="BH399" s="231">
        <f>IF(N399="sníž. přenesená",J399,0)</f>
        <v>0</v>
      </c>
      <c r="BI399" s="231">
        <f>IF(N399="nulová",J399,0)</f>
        <v>0</v>
      </c>
      <c r="BJ399" s="18" t="s">
        <v>83</v>
      </c>
      <c r="BK399" s="231">
        <f>ROUND(I399*H399,2)</f>
        <v>0</v>
      </c>
      <c r="BL399" s="18" t="s">
        <v>173</v>
      </c>
      <c r="BM399" s="230" t="s">
        <v>1057</v>
      </c>
    </row>
    <row r="400" s="2" customFormat="1">
      <c r="A400" s="39"/>
      <c r="B400" s="40"/>
      <c r="C400" s="41"/>
      <c r="D400" s="232" t="s">
        <v>154</v>
      </c>
      <c r="E400" s="41"/>
      <c r="F400" s="233" t="s">
        <v>662</v>
      </c>
      <c r="G400" s="41"/>
      <c r="H400" s="41"/>
      <c r="I400" s="234"/>
      <c r="J400" s="41"/>
      <c r="K400" s="41"/>
      <c r="L400" s="45"/>
      <c r="M400" s="235"/>
      <c r="N400" s="236"/>
      <c r="O400" s="92"/>
      <c r="P400" s="92"/>
      <c r="Q400" s="92"/>
      <c r="R400" s="92"/>
      <c r="S400" s="92"/>
      <c r="T400" s="93"/>
      <c r="U400" s="39"/>
      <c r="V400" s="39"/>
      <c r="W400" s="39"/>
      <c r="X400" s="39"/>
      <c r="Y400" s="39"/>
      <c r="Z400" s="39"/>
      <c r="AA400" s="39"/>
      <c r="AB400" s="39"/>
      <c r="AC400" s="39"/>
      <c r="AD400" s="39"/>
      <c r="AE400" s="39"/>
      <c r="AT400" s="18" t="s">
        <v>154</v>
      </c>
      <c r="AU400" s="18" t="s">
        <v>85</v>
      </c>
    </row>
    <row r="401" s="2" customFormat="1">
      <c r="A401" s="39"/>
      <c r="B401" s="40"/>
      <c r="C401" s="41"/>
      <c r="D401" s="237" t="s">
        <v>155</v>
      </c>
      <c r="E401" s="41"/>
      <c r="F401" s="238" t="s">
        <v>663</v>
      </c>
      <c r="G401" s="41"/>
      <c r="H401" s="41"/>
      <c r="I401" s="234"/>
      <c r="J401" s="41"/>
      <c r="K401" s="41"/>
      <c r="L401" s="45"/>
      <c r="M401" s="235"/>
      <c r="N401" s="236"/>
      <c r="O401" s="92"/>
      <c r="P401" s="92"/>
      <c r="Q401" s="92"/>
      <c r="R401" s="92"/>
      <c r="S401" s="92"/>
      <c r="T401" s="93"/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T401" s="18" t="s">
        <v>155</v>
      </c>
      <c r="AU401" s="18" t="s">
        <v>85</v>
      </c>
    </row>
    <row r="402" s="12" customFormat="1" ht="25.92" customHeight="1">
      <c r="A402" s="12"/>
      <c r="B402" s="203"/>
      <c r="C402" s="204"/>
      <c r="D402" s="205" t="s">
        <v>74</v>
      </c>
      <c r="E402" s="206" t="s">
        <v>750</v>
      </c>
      <c r="F402" s="206" t="s">
        <v>751</v>
      </c>
      <c r="G402" s="204"/>
      <c r="H402" s="204"/>
      <c r="I402" s="207"/>
      <c r="J402" s="208">
        <f>BK402</f>
        <v>0</v>
      </c>
      <c r="K402" s="204"/>
      <c r="L402" s="209"/>
      <c r="M402" s="210"/>
      <c r="N402" s="211"/>
      <c r="O402" s="211"/>
      <c r="P402" s="212">
        <f>P403</f>
        <v>0</v>
      </c>
      <c r="Q402" s="211"/>
      <c r="R402" s="212">
        <f>R403</f>
        <v>0.3048688</v>
      </c>
      <c r="S402" s="211"/>
      <c r="T402" s="213">
        <f>T403</f>
        <v>0</v>
      </c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R402" s="214" t="s">
        <v>85</v>
      </c>
      <c r="AT402" s="215" t="s">
        <v>74</v>
      </c>
      <c r="AU402" s="215" t="s">
        <v>75</v>
      </c>
      <c r="AY402" s="214" t="s">
        <v>144</v>
      </c>
      <c r="BK402" s="216">
        <f>BK403</f>
        <v>0</v>
      </c>
    </row>
    <row r="403" s="12" customFormat="1" ht="22.8" customHeight="1">
      <c r="A403" s="12"/>
      <c r="B403" s="203"/>
      <c r="C403" s="204"/>
      <c r="D403" s="205" t="s">
        <v>74</v>
      </c>
      <c r="E403" s="217" t="s">
        <v>1058</v>
      </c>
      <c r="F403" s="217" t="s">
        <v>1059</v>
      </c>
      <c r="G403" s="204"/>
      <c r="H403" s="204"/>
      <c r="I403" s="207"/>
      <c r="J403" s="218">
        <f>BK403</f>
        <v>0</v>
      </c>
      <c r="K403" s="204"/>
      <c r="L403" s="209"/>
      <c r="M403" s="210"/>
      <c r="N403" s="211"/>
      <c r="O403" s="211"/>
      <c r="P403" s="212">
        <f>SUM(P404:P420)</f>
        <v>0</v>
      </c>
      <c r="Q403" s="211"/>
      <c r="R403" s="212">
        <f>SUM(R404:R420)</f>
        <v>0.3048688</v>
      </c>
      <c r="S403" s="211"/>
      <c r="T403" s="213">
        <f>SUM(T404:T420)</f>
        <v>0</v>
      </c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R403" s="214" t="s">
        <v>85</v>
      </c>
      <c r="AT403" s="215" t="s">
        <v>74</v>
      </c>
      <c r="AU403" s="215" t="s">
        <v>83</v>
      </c>
      <c r="AY403" s="214" t="s">
        <v>144</v>
      </c>
      <c r="BK403" s="216">
        <f>SUM(BK404:BK420)</f>
        <v>0</v>
      </c>
    </row>
    <row r="404" s="2" customFormat="1" ht="24.15" customHeight="1">
      <c r="A404" s="39"/>
      <c r="B404" s="40"/>
      <c r="C404" s="219" t="s">
        <v>1060</v>
      </c>
      <c r="D404" s="219" t="s">
        <v>147</v>
      </c>
      <c r="E404" s="220" t="s">
        <v>1061</v>
      </c>
      <c r="F404" s="221" t="s">
        <v>1062</v>
      </c>
      <c r="G404" s="222" t="s">
        <v>279</v>
      </c>
      <c r="H404" s="223">
        <v>39.270000000000003</v>
      </c>
      <c r="I404" s="224"/>
      <c r="J404" s="225">
        <f>ROUND(I404*H404,2)</f>
        <v>0</v>
      </c>
      <c r="K404" s="221" t="s">
        <v>151</v>
      </c>
      <c r="L404" s="45"/>
      <c r="M404" s="226" t="s">
        <v>1</v>
      </c>
      <c r="N404" s="227" t="s">
        <v>40</v>
      </c>
      <c r="O404" s="92"/>
      <c r="P404" s="228">
        <f>O404*H404</f>
        <v>0</v>
      </c>
      <c r="Q404" s="228">
        <v>0</v>
      </c>
      <c r="R404" s="228">
        <f>Q404*H404</f>
        <v>0</v>
      </c>
      <c r="S404" s="228">
        <v>0</v>
      </c>
      <c r="T404" s="229">
        <f>S404*H404</f>
        <v>0</v>
      </c>
      <c r="U404" s="39"/>
      <c r="V404" s="39"/>
      <c r="W404" s="39"/>
      <c r="X404" s="39"/>
      <c r="Y404" s="39"/>
      <c r="Z404" s="39"/>
      <c r="AA404" s="39"/>
      <c r="AB404" s="39"/>
      <c r="AC404" s="39"/>
      <c r="AD404" s="39"/>
      <c r="AE404" s="39"/>
      <c r="AR404" s="230" t="s">
        <v>416</v>
      </c>
      <c r="AT404" s="230" t="s">
        <v>147</v>
      </c>
      <c r="AU404" s="230" t="s">
        <v>85</v>
      </c>
      <c r="AY404" s="18" t="s">
        <v>144</v>
      </c>
      <c r="BE404" s="231">
        <f>IF(N404="základní",J404,0)</f>
        <v>0</v>
      </c>
      <c r="BF404" s="231">
        <f>IF(N404="snížená",J404,0)</f>
        <v>0</v>
      </c>
      <c r="BG404" s="231">
        <f>IF(N404="zákl. přenesená",J404,0)</f>
        <v>0</v>
      </c>
      <c r="BH404" s="231">
        <f>IF(N404="sníž. přenesená",J404,0)</f>
        <v>0</v>
      </c>
      <c r="BI404" s="231">
        <f>IF(N404="nulová",J404,0)</f>
        <v>0</v>
      </c>
      <c r="BJ404" s="18" t="s">
        <v>83</v>
      </c>
      <c r="BK404" s="231">
        <f>ROUND(I404*H404,2)</f>
        <v>0</v>
      </c>
      <c r="BL404" s="18" t="s">
        <v>416</v>
      </c>
      <c r="BM404" s="230" t="s">
        <v>1063</v>
      </c>
    </row>
    <row r="405" s="2" customFormat="1">
      <c r="A405" s="39"/>
      <c r="B405" s="40"/>
      <c r="C405" s="41"/>
      <c r="D405" s="232" t="s">
        <v>154</v>
      </c>
      <c r="E405" s="41"/>
      <c r="F405" s="233" t="s">
        <v>1064</v>
      </c>
      <c r="G405" s="41"/>
      <c r="H405" s="41"/>
      <c r="I405" s="234"/>
      <c r="J405" s="41"/>
      <c r="K405" s="41"/>
      <c r="L405" s="45"/>
      <c r="M405" s="235"/>
      <c r="N405" s="236"/>
      <c r="O405" s="92"/>
      <c r="P405" s="92"/>
      <c r="Q405" s="92"/>
      <c r="R405" s="92"/>
      <c r="S405" s="92"/>
      <c r="T405" s="93"/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T405" s="18" t="s">
        <v>154</v>
      </c>
      <c r="AU405" s="18" t="s">
        <v>85</v>
      </c>
    </row>
    <row r="406" s="2" customFormat="1">
      <c r="A406" s="39"/>
      <c r="B406" s="40"/>
      <c r="C406" s="41"/>
      <c r="D406" s="237" t="s">
        <v>155</v>
      </c>
      <c r="E406" s="41"/>
      <c r="F406" s="238" t="s">
        <v>1065</v>
      </c>
      <c r="G406" s="41"/>
      <c r="H406" s="41"/>
      <c r="I406" s="234"/>
      <c r="J406" s="41"/>
      <c r="K406" s="41"/>
      <c r="L406" s="45"/>
      <c r="M406" s="235"/>
      <c r="N406" s="236"/>
      <c r="O406" s="92"/>
      <c r="P406" s="92"/>
      <c r="Q406" s="92"/>
      <c r="R406" s="92"/>
      <c r="S406" s="92"/>
      <c r="T406" s="93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155</v>
      </c>
      <c r="AU406" s="18" t="s">
        <v>85</v>
      </c>
    </row>
    <row r="407" s="2" customFormat="1" ht="16.5" customHeight="1">
      <c r="A407" s="39"/>
      <c r="B407" s="40"/>
      <c r="C407" s="286" t="s">
        <v>1066</v>
      </c>
      <c r="D407" s="286" t="s">
        <v>417</v>
      </c>
      <c r="E407" s="287" t="s">
        <v>1067</v>
      </c>
      <c r="F407" s="288" t="s">
        <v>1068</v>
      </c>
      <c r="G407" s="289" t="s">
        <v>399</v>
      </c>
      <c r="H407" s="290">
        <v>0.012</v>
      </c>
      <c r="I407" s="291"/>
      <c r="J407" s="292">
        <f>ROUND(I407*H407,2)</f>
        <v>0</v>
      </c>
      <c r="K407" s="288" t="s">
        <v>151</v>
      </c>
      <c r="L407" s="293"/>
      <c r="M407" s="294" t="s">
        <v>1</v>
      </c>
      <c r="N407" s="295" t="s">
        <v>40</v>
      </c>
      <c r="O407" s="92"/>
      <c r="P407" s="228">
        <f>O407*H407</f>
        <v>0</v>
      </c>
      <c r="Q407" s="228">
        <v>1</v>
      </c>
      <c r="R407" s="228">
        <f>Q407*H407</f>
        <v>0.012</v>
      </c>
      <c r="S407" s="228">
        <v>0</v>
      </c>
      <c r="T407" s="229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30" t="s">
        <v>533</v>
      </c>
      <c r="AT407" s="230" t="s">
        <v>417</v>
      </c>
      <c r="AU407" s="230" t="s">
        <v>85</v>
      </c>
      <c r="AY407" s="18" t="s">
        <v>144</v>
      </c>
      <c r="BE407" s="231">
        <f>IF(N407="základní",J407,0)</f>
        <v>0</v>
      </c>
      <c r="BF407" s="231">
        <f>IF(N407="snížená",J407,0)</f>
        <v>0</v>
      </c>
      <c r="BG407" s="231">
        <f>IF(N407="zákl. přenesená",J407,0)</f>
        <v>0</v>
      </c>
      <c r="BH407" s="231">
        <f>IF(N407="sníž. přenesená",J407,0)</f>
        <v>0</v>
      </c>
      <c r="BI407" s="231">
        <f>IF(N407="nulová",J407,0)</f>
        <v>0</v>
      </c>
      <c r="BJ407" s="18" t="s">
        <v>83</v>
      </c>
      <c r="BK407" s="231">
        <f>ROUND(I407*H407,2)</f>
        <v>0</v>
      </c>
      <c r="BL407" s="18" t="s">
        <v>416</v>
      </c>
      <c r="BM407" s="230" t="s">
        <v>1069</v>
      </c>
    </row>
    <row r="408" s="2" customFormat="1">
      <c r="A408" s="39"/>
      <c r="B408" s="40"/>
      <c r="C408" s="41"/>
      <c r="D408" s="232" t="s">
        <v>154</v>
      </c>
      <c r="E408" s="41"/>
      <c r="F408" s="233" t="s">
        <v>1068</v>
      </c>
      <c r="G408" s="41"/>
      <c r="H408" s="41"/>
      <c r="I408" s="234"/>
      <c r="J408" s="41"/>
      <c r="K408" s="41"/>
      <c r="L408" s="45"/>
      <c r="M408" s="235"/>
      <c r="N408" s="236"/>
      <c r="O408" s="92"/>
      <c r="P408" s="92"/>
      <c r="Q408" s="92"/>
      <c r="R408" s="92"/>
      <c r="S408" s="92"/>
      <c r="T408" s="93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154</v>
      </c>
      <c r="AU408" s="18" t="s">
        <v>85</v>
      </c>
    </row>
    <row r="409" s="2" customFormat="1">
      <c r="A409" s="39"/>
      <c r="B409" s="40"/>
      <c r="C409" s="41"/>
      <c r="D409" s="232" t="s">
        <v>774</v>
      </c>
      <c r="E409" s="41"/>
      <c r="F409" s="300" t="s">
        <v>1070</v>
      </c>
      <c r="G409" s="41"/>
      <c r="H409" s="41"/>
      <c r="I409" s="234"/>
      <c r="J409" s="41"/>
      <c r="K409" s="41"/>
      <c r="L409" s="45"/>
      <c r="M409" s="235"/>
      <c r="N409" s="236"/>
      <c r="O409" s="92"/>
      <c r="P409" s="92"/>
      <c r="Q409" s="92"/>
      <c r="R409" s="92"/>
      <c r="S409" s="92"/>
      <c r="T409" s="93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T409" s="18" t="s">
        <v>774</v>
      </c>
      <c r="AU409" s="18" t="s">
        <v>85</v>
      </c>
    </row>
    <row r="410" s="14" customFormat="1">
      <c r="A410" s="14"/>
      <c r="B410" s="249"/>
      <c r="C410" s="250"/>
      <c r="D410" s="232" t="s">
        <v>157</v>
      </c>
      <c r="E410" s="250"/>
      <c r="F410" s="252" t="s">
        <v>1071</v>
      </c>
      <c r="G410" s="250"/>
      <c r="H410" s="253">
        <v>0.012</v>
      </c>
      <c r="I410" s="254"/>
      <c r="J410" s="250"/>
      <c r="K410" s="250"/>
      <c r="L410" s="255"/>
      <c r="M410" s="256"/>
      <c r="N410" s="257"/>
      <c r="O410" s="257"/>
      <c r="P410" s="257"/>
      <c r="Q410" s="257"/>
      <c r="R410" s="257"/>
      <c r="S410" s="257"/>
      <c r="T410" s="258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T410" s="259" t="s">
        <v>157</v>
      </c>
      <c r="AU410" s="259" t="s">
        <v>85</v>
      </c>
      <c r="AV410" s="14" t="s">
        <v>85</v>
      </c>
      <c r="AW410" s="14" t="s">
        <v>4</v>
      </c>
      <c r="AX410" s="14" t="s">
        <v>83</v>
      </c>
      <c r="AY410" s="259" t="s">
        <v>144</v>
      </c>
    </row>
    <row r="411" s="2" customFormat="1" ht="24.15" customHeight="1">
      <c r="A411" s="39"/>
      <c r="B411" s="40"/>
      <c r="C411" s="219" t="s">
        <v>1072</v>
      </c>
      <c r="D411" s="219" t="s">
        <v>147</v>
      </c>
      <c r="E411" s="220" t="s">
        <v>1073</v>
      </c>
      <c r="F411" s="221" t="s">
        <v>1074</v>
      </c>
      <c r="G411" s="222" t="s">
        <v>279</v>
      </c>
      <c r="H411" s="223">
        <v>39.270000000000003</v>
      </c>
      <c r="I411" s="224"/>
      <c r="J411" s="225">
        <f>ROUND(I411*H411,2)</f>
        <v>0</v>
      </c>
      <c r="K411" s="221" t="s">
        <v>151</v>
      </c>
      <c r="L411" s="45"/>
      <c r="M411" s="226" t="s">
        <v>1</v>
      </c>
      <c r="N411" s="227" t="s">
        <v>40</v>
      </c>
      <c r="O411" s="92"/>
      <c r="P411" s="228">
        <f>O411*H411</f>
        <v>0</v>
      </c>
      <c r="Q411" s="228">
        <v>0.00040000000000000002</v>
      </c>
      <c r="R411" s="228">
        <f>Q411*H411</f>
        <v>0.015708000000000003</v>
      </c>
      <c r="S411" s="228">
        <v>0</v>
      </c>
      <c r="T411" s="229">
        <f>S411*H411</f>
        <v>0</v>
      </c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R411" s="230" t="s">
        <v>416</v>
      </c>
      <c r="AT411" s="230" t="s">
        <v>147</v>
      </c>
      <c r="AU411" s="230" t="s">
        <v>85</v>
      </c>
      <c r="AY411" s="18" t="s">
        <v>144</v>
      </c>
      <c r="BE411" s="231">
        <f>IF(N411="základní",J411,0)</f>
        <v>0</v>
      </c>
      <c r="BF411" s="231">
        <f>IF(N411="snížená",J411,0)</f>
        <v>0</v>
      </c>
      <c r="BG411" s="231">
        <f>IF(N411="zákl. přenesená",J411,0)</f>
        <v>0</v>
      </c>
      <c r="BH411" s="231">
        <f>IF(N411="sníž. přenesená",J411,0)</f>
        <v>0</v>
      </c>
      <c r="BI411" s="231">
        <f>IF(N411="nulová",J411,0)</f>
        <v>0</v>
      </c>
      <c r="BJ411" s="18" t="s">
        <v>83</v>
      </c>
      <c r="BK411" s="231">
        <f>ROUND(I411*H411,2)</f>
        <v>0</v>
      </c>
      <c r="BL411" s="18" t="s">
        <v>416</v>
      </c>
      <c r="BM411" s="230" t="s">
        <v>1075</v>
      </c>
    </row>
    <row r="412" s="2" customFormat="1">
      <c r="A412" s="39"/>
      <c r="B412" s="40"/>
      <c r="C412" s="41"/>
      <c r="D412" s="232" t="s">
        <v>154</v>
      </c>
      <c r="E412" s="41"/>
      <c r="F412" s="233" t="s">
        <v>1076</v>
      </c>
      <c r="G412" s="41"/>
      <c r="H412" s="41"/>
      <c r="I412" s="234"/>
      <c r="J412" s="41"/>
      <c r="K412" s="41"/>
      <c r="L412" s="45"/>
      <c r="M412" s="235"/>
      <c r="N412" s="236"/>
      <c r="O412" s="92"/>
      <c r="P412" s="92"/>
      <c r="Q412" s="92"/>
      <c r="R412" s="92"/>
      <c r="S412" s="92"/>
      <c r="T412" s="93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154</v>
      </c>
      <c r="AU412" s="18" t="s">
        <v>85</v>
      </c>
    </row>
    <row r="413" s="2" customFormat="1">
      <c r="A413" s="39"/>
      <c r="B413" s="40"/>
      <c r="C413" s="41"/>
      <c r="D413" s="237" t="s">
        <v>155</v>
      </c>
      <c r="E413" s="41"/>
      <c r="F413" s="238" t="s">
        <v>1077</v>
      </c>
      <c r="G413" s="41"/>
      <c r="H413" s="41"/>
      <c r="I413" s="234"/>
      <c r="J413" s="41"/>
      <c r="K413" s="41"/>
      <c r="L413" s="45"/>
      <c r="M413" s="235"/>
      <c r="N413" s="236"/>
      <c r="O413" s="92"/>
      <c r="P413" s="92"/>
      <c r="Q413" s="92"/>
      <c r="R413" s="92"/>
      <c r="S413" s="92"/>
      <c r="T413" s="93"/>
      <c r="U413" s="39"/>
      <c r="V413" s="39"/>
      <c r="W413" s="39"/>
      <c r="X413" s="39"/>
      <c r="Y413" s="39"/>
      <c r="Z413" s="39"/>
      <c r="AA413" s="39"/>
      <c r="AB413" s="39"/>
      <c r="AC413" s="39"/>
      <c r="AD413" s="39"/>
      <c r="AE413" s="39"/>
      <c r="AT413" s="18" t="s">
        <v>155</v>
      </c>
      <c r="AU413" s="18" t="s">
        <v>85</v>
      </c>
    </row>
    <row r="414" s="14" customFormat="1">
      <c r="A414" s="14"/>
      <c r="B414" s="249"/>
      <c r="C414" s="250"/>
      <c r="D414" s="232" t="s">
        <v>157</v>
      </c>
      <c r="E414" s="251" t="s">
        <v>1</v>
      </c>
      <c r="F414" s="252" t="s">
        <v>947</v>
      </c>
      <c r="G414" s="250"/>
      <c r="H414" s="253">
        <v>39.270000000000003</v>
      </c>
      <c r="I414" s="254"/>
      <c r="J414" s="250"/>
      <c r="K414" s="250"/>
      <c r="L414" s="255"/>
      <c r="M414" s="256"/>
      <c r="N414" s="257"/>
      <c r="O414" s="257"/>
      <c r="P414" s="257"/>
      <c r="Q414" s="257"/>
      <c r="R414" s="257"/>
      <c r="S414" s="257"/>
      <c r="T414" s="258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T414" s="259" t="s">
        <v>157</v>
      </c>
      <c r="AU414" s="259" t="s">
        <v>85</v>
      </c>
      <c r="AV414" s="14" t="s">
        <v>85</v>
      </c>
      <c r="AW414" s="14" t="s">
        <v>32</v>
      </c>
      <c r="AX414" s="14" t="s">
        <v>83</v>
      </c>
      <c r="AY414" s="259" t="s">
        <v>144</v>
      </c>
    </row>
    <row r="415" s="2" customFormat="1" ht="49.05" customHeight="1">
      <c r="A415" s="39"/>
      <c r="B415" s="40"/>
      <c r="C415" s="286" t="s">
        <v>1078</v>
      </c>
      <c r="D415" s="286" t="s">
        <v>417</v>
      </c>
      <c r="E415" s="287" t="s">
        <v>1079</v>
      </c>
      <c r="F415" s="288" t="s">
        <v>1080</v>
      </c>
      <c r="G415" s="289" t="s">
        <v>279</v>
      </c>
      <c r="H415" s="290">
        <v>43.197000000000003</v>
      </c>
      <c r="I415" s="291"/>
      <c r="J415" s="292">
        <f>ROUND(I415*H415,2)</f>
        <v>0</v>
      </c>
      <c r="K415" s="288" t="s">
        <v>151</v>
      </c>
      <c r="L415" s="293"/>
      <c r="M415" s="294" t="s">
        <v>1</v>
      </c>
      <c r="N415" s="295" t="s">
        <v>40</v>
      </c>
      <c r="O415" s="92"/>
      <c r="P415" s="228">
        <f>O415*H415</f>
        <v>0</v>
      </c>
      <c r="Q415" s="228">
        <v>0.0064000000000000003</v>
      </c>
      <c r="R415" s="228">
        <f>Q415*H415</f>
        <v>0.27646080000000001</v>
      </c>
      <c r="S415" s="228">
        <v>0</v>
      </c>
      <c r="T415" s="229">
        <f>S415*H415</f>
        <v>0</v>
      </c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R415" s="230" t="s">
        <v>533</v>
      </c>
      <c r="AT415" s="230" t="s">
        <v>417</v>
      </c>
      <c r="AU415" s="230" t="s">
        <v>85</v>
      </c>
      <c r="AY415" s="18" t="s">
        <v>144</v>
      </c>
      <c r="BE415" s="231">
        <f>IF(N415="základní",J415,0)</f>
        <v>0</v>
      </c>
      <c r="BF415" s="231">
        <f>IF(N415="snížená",J415,0)</f>
        <v>0</v>
      </c>
      <c r="BG415" s="231">
        <f>IF(N415="zákl. přenesená",J415,0)</f>
        <v>0</v>
      </c>
      <c r="BH415" s="231">
        <f>IF(N415="sníž. přenesená",J415,0)</f>
        <v>0</v>
      </c>
      <c r="BI415" s="231">
        <f>IF(N415="nulová",J415,0)</f>
        <v>0</v>
      </c>
      <c r="BJ415" s="18" t="s">
        <v>83</v>
      </c>
      <c r="BK415" s="231">
        <f>ROUND(I415*H415,2)</f>
        <v>0</v>
      </c>
      <c r="BL415" s="18" t="s">
        <v>416</v>
      </c>
      <c r="BM415" s="230" t="s">
        <v>1081</v>
      </c>
    </row>
    <row r="416" s="2" customFormat="1">
      <c r="A416" s="39"/>
      <c r="B416" s="40"/>
      <c r="C416" s="41"/>
      <c r="D416" s="232" t="s">
        <v>154</v>
      </c>
      <c r="E416" s="41"/>
      <c r="F416" s="233" t="s">
        <v>1080</v>
      </c>
      <c r="G416" s="41"/>
      <c r="H416" s="41"/>
      <c r="I416" s="234"/>
      <c r="J416" s="41"/>
      <c r="K416" s="41"/>
      <c r="L416" s="45"/>
      <c r="M416" s="235"/>
      <c r="N416" s="236"/>
      <c r="O416" s="92"/>
      <c r="P416" s="92"/>
      <c r="Q416" s="92"/>
      <c r="R416" s="92"/>
      <c r="S416" s="92"/>
      <c r="T416" s="93"/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T416" s="18" t="s">
        <v>154</v>
      </c>
      <c r="AU416" s="18" t="s">
        <v>85</v>
      </c>
    </row>
    <row r="417" s="14" customFormat="1">
      <c r="A417" s="14"/>
      <c r="B417" s="249"/>
      <c r="C417" s="250"/>
      <c r="D417" s="232" t="s">
        <v>157</v>
      </c>
      <c r="E417" s="250"/>
      <c r="F417" s="252" t="s">
        <v>1082</v>
      </c>
      <c r="G417" s="250"/>
      <c r="H417" s="253">
        <v>43.197000000000003</v>
      </c>
      <c r="I417" s="254"/>
      <c r="J417" s="250"/>
      <c r="K417" s="250"/>
      <c r="L417" s="255"/>
      <c r="M417" s="256"/>
      <c r="N417" s="257"/>
      <c r="O417" s="257"/>
      <c r="P417" s="257"/>
      <c r="Q417" s="257"/>
      <c r="R417" s="257"/>
      <c r="S417" s="257"/>
      <c r="T417" s="258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T417" s="259" t="s">
        <v>157</v>
      </c>
      <c r="AU417" s="259" t="s">
        <v>85</v>
      </c>
      <c r="AV417" s="14" t="s">
        <v>85</v>
      </c>
      <c r="AW417" s="14" t="s">
        <v>4</v>
      </c>
      <c r="AX417" s="14" t="s">
        <v>83</v>
      </c>
      <c r="AY417" s="259" t="s">
        <v>144</v>
      </c>
    </row>
    <row r="418" s="2" customFormat="1" ht="21.75" customHeight="1">
      <c r="A418" s="39"/>
      <c r="B418" s="40"/>
      <c r="C418" s="219" t="s">
        <v>1083</v>
      </c>
      <c r="D418" s="219" t="s">
        <v>147</v>
      </c>
      <c r="E418" s="220" t="s">
        <v>1084</v>
      </c>
      <c r="F418" s="221" t="s">
        <v>1085</v>
      </c>
      <c r="G418" s="222" t="s">
        <v>606</v>
      </c>
      <c r="H418" s="223">
        <v>7</v>
      </c>
      <c r="I418" s="224"/>
      <c r="J418" s="225">
        <f>ROUND(I418*H418,2)</f>
        <v>0</v>
      </c>
      <c r="K418" s="221" t="s">
        <v>1</v>
      </c>
      <c r="L418" s="45"/>
      <c r="M418" s="226" t="s">
        <v>1</v>
      </c>
      <c r="N418" s="227" t="s">
        <v>40</v>
      </c>
      <c r="O418" s="92"/>
      <c r="P418" s="228">
        <f>O418*H418</f>
        <v>0</v>
      </c>
      <c r="Q418" s="228">
        <v>0.00010000000000000001</v>
      </c>
      <c r="R418" s="228">
        <f>Q418*H418</f>
        <v>0.00069999999999999999</v>
      </c>
      <c r="S418" s="228">
        <v>0</v>
      </c>
      <c r="T418" s="229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30" t="s">
        <v>416</v>
      </c>
      <c r="AT418" s="230" t="s">
        <v>147</v>
      </c>
      <c r="AU418" s="230" t="s">
        <v>85</v>
      </c>
      <c r="AY418" s="18" t="s">
        <v>144</v>
      </c>
      <c r="BE418" s="231">
        <f>IF(N418="základní",J418,0)</f>
        <v>0</v>
      </c>
      <c r="BF418" s="231">
        <f>IF(N418="snížená",J418,0)</f>
        <v>0</v>
      </c>
      <c r="BG418" s="231">
        <f>IF(N418="zákl. přenesená",J418,0)</f>
        <v>0</v>
      </c>
      <c r="BH418" s="231">
        <f>IF(N418="sníž. přenesená",J418,0)</f>
        <v>0</v>
      </c>
      <c r="BI418" s="231">
        <f>IF(N418="nulová",J418,0)</f>
        <v>0</v>
      </c>
      <c r="BJ418" s="18" t="s">
        <v>83</v>
      </c>
      <c r="BK418" s="231">
        <f>ROUND(I418*H418,2)</f>
        <v>0</v>
      </c>
      <c r="BL418" s="18" t="s">
        <v>416</v>
      </c>
      <c r="BM418" s="230" t="s">
        <v>1086</v>
      </c>
    </row>
    <row r="419" s="2" customFormat="1">
      <c r="A419" s="39"/>
      <c r="B419" s="40"/>
      <c r="C419" s="41"/>
      <c r="D419" s="232" t="s">
        <v>154</v>
      </c>
      <c r="E419" s="41"/>
      <c r="F419" s="233" t="s">
        <v>1085</v>
      </c>
      <c r="G419" s="41"/>
      <c r="H419" s="41"/>
      <c r="I419" s="234"/>
      <c r="J419" s="41"/>
      <c r="K419" s="41"/>
      <c r="L419" s="45"/>
      <c r="M419" s="235"/>
      <c r="N419" s="236"/>
      <c r="O419" s="92"/>
      <c r="P419" s="92"/>
      <c r="Q419" s="92"/>
      <c r="R419" s="92"/>
      <c r="S419" s="92"/>
      <c r="T419" s="93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154</v>
      </c>
      <c r="AU419" s="18" t="s">
        <v>85</v>
      </c>
    </row>
    <row r="420" s="14" customFormat="1">
      <c r="A420" s="14"/>
      <c r="B420" s="249"/>
      <c r="C420" s="250"/>
      <c r="D420" s="232" t="s">
        <v>157</v>
      </c>
      <c r="E420" s="251" t="s">
        <v>1</v>
      </c>
      <c r="F420" s="252" t="s">
        <v>1009</v>
      </c>
      <c r="G420" s="250"/>
      <c r="H420" s="253">
        <v>7</v>
      </c>
      <c r="I420" s="254"/>
      <c r="J420" s="250"/>
      <c r="K420" s="250"/>
      <c r="L420" s="255"/>
      <c r="M420" s="260"/>
      <c r="N420" s="261"/>
      <c r="O420" s="261"/>
      <c r="P420" s="261"/>
      <c r="Q420" s="261"/>
      <c r="R420" s="261"/>
      <c r="S420" s="261"/>
      <c r="T420" s="26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59" t="s">
        <v>157</v>
      </c>
      <c r="AU420" s="259" t="s">
        <v>85</v>
      </c>
      <c r="AV420" s="14" t="s">
        <v>85</v>
      </c>
      <c r="AW420" s="14" t="s">
        <v>32</v>
      </c>
      <c r="AX420" s="14" t="s">
        <v>83</v>
      </c>
      <c r="AY420" s="259" t="s">
        <v>144</v>
      </c>
    </row>
    <row r="421" s="2" customFormat="1" ht="6.96" customHeight="1">
      <c r="A421" s="39"/>
      <c r="B421" s="67"/>
      <c r="C421" s="68"/>
      <c r="D421" s="68"/>
      <c r="E421" s="68"/>
      <c r="F421" s="68"/>
      <c r="G421" s="68"/>
      <c r="H421" s="68"/>
      <c r="I421" s="68"/>
      <c r="J421" s="68"/>
      <c r="K421" s="68"/>
      <c r="L421" s="45"/>
      <c r="M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</row>
  </sheetData>
  <sheetProtection sheet="1" autoFilter="0" formatColumns="0" formatRows="0" objects="1" scenarios="1" spinCount="100000" saltValue="mdOZRpkG2yxniEy7Qik2i7Nb1vsZZetSymt9QKlxxMR0qmFh9NGzQHWEI659Yk+5NNvgDHukcnNJumwwDdj92Q==" hashValue="+cTJL3LiI06ND8sfDCzKGTOEnvCphs9YA8vnaCK1/O/CyeEWLl/hrOvY5oUX4N5iUjLjJLRPj1wNSgwuGdwQEw==" algorithmName="SHA-512" password="CC35"/>
  <autoFilter ref="C125:K420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hyperlinks>
    <hyperlink ref="F131" r:id="rId1" display="https://podminky.urs.cz/item/CS_URS_2023_01/113107223"/>
    <hyperlink ref="F135" r:id="rId2" display="https://podminky.urs.cz/item/CS_URS_2023_01/121103111"/>
    <hyperlink ref="F140" r:id="rId3" display="https://podminky.urs.cz/item/CS_URS_2023_01/122252206"/>
    <hyperlink ref="F154" r:id="rId4" display="https://podminky.urs.cz/item/CS_URS_2023_01/132251104"/>
    <hyperlink ref="F160" r:id="rId5" display="https://podminky.urs.cz/item/CS_URS_2023_01/162251102"/>
    <hyperlink ref="F165" r:id="rId6" display="https://podminky.urs.cz/item/CS_URS_2023_01/162751117"/>
    <hyperlink ref="F169" r:id="rId7" display="https://podminky.urs.cz/item/CS_URS_2023_01/162751119"/>
    <hyperlink ref="F175" r:id="rId8" display="https://podminky.urs.cz/item/CS_URS_2023_01/171201231"/>
    <hyperlink ref="F180" r:id="rId9" display="https://podminky.urs.cz/item/CS_URS_2023_01/174151101"/>
    <hyperlink ref="F191" r:id="rId10" display="https://podminky.urs.cz/item/CS_URS_2023_01/181006121"/>
    <hyperlink ref="F196" r:id="rId11" display="https://podminky.urs.cz/item/CS_URS_2023_01/181152302"/>
    <hyperlink ref="F207" r:id="rId12" display="https://podminky.urs.cz/item/CS_URS_2023_01/181451121"/>
    <hyperlink ref="F212" r:id="rId13" display="https://podminky.urs.cz/item/CS_URS_2023_01/181451123"/>
    <hyperlink ref="F221" r:id="rId14" display="https://podminky.urs.cz/item/CS_URS_2023_01/182151111"/>
    <hyperlink ref="F226" r:id="rId15" display="https://podminky.urs.cz/item/CS_URS_2023_01/182251101"/>
    <hyperlink ref="F232" r:id="rId16" display="https://podminky.urs.cz/item/CS_URS_2023_01/211971110"/>
    <hyperlink ref="F239" r:id="rId17" display="https://podminky.urs.cz/item/CS_URS_2023_01/213141111"/>
    <hyperlink ref="F249" r:id="rId18" display="https://podminky.urs.cz/item/CS_URS_2023_01/451477121"/>
    <hyperlink ref="F253" r:id="rId19" display="https://podminky.urs.cz/item/CS_URS_2023_01/451477122"/>
    <hyperlink ref="F257" r:id="rId20" display="https://podminky.urs.cz/item/CS_URS_2023_01/457311118"/>
    <hyperlink ref="F261" r:id="rId21" display="https://podminky.urs.cz/item/CS_URS_2023_01/457311191"/>
    <hyperlink ref="F270" r:id="rId22" display="https://podminky.urs.cz/item/CS_URS_2023_01/564861111"/>
    <hyperlink ref="F282" r:id="rId23" display="https://podminky.urs.cz/item/CS_URS_2023_01/564871116"/>
    <hyperlink ref="F286" r:id="rId24" display="https://podminky.urs.cz/item/CS_URS_2023_01/565145111"/>
    <hyperlink ref="F297" r:id="rId25" display="https://podminky.urs.cz/item/CS_URS_2023_01/567122114"/>
    <hyperlink ref="F308" r:id="rId26" display="https://podminky.urs.cz/item/CS_URS_2023_01/569831111"/>
    <hyperlink ref="F314" r:id="rId27" display="https://podminky.urs.cz/item/CS_URS_2023_01/569903311"/>
    <hyperlink ref="F325" r:id="rId28" display="https://podminky.urs.cz/item/CS_URS_2023_01/573191111"/>
    <hyperlink ref="F328" r:id="rId29" display="https://podminky.urs.cz/item/CS_URS_2023_01/573231108"/>
    <hyperlink ref="F331" r:id="rId30" display="https://podminky.urs.cz/item/CS_URS_2023_01/577134111"/>
    <hyperlink ref="F343" r:id="rId31" display="https://podminky.urs.cz/item/CS_URS_2023_01/578132113"/>
    <hyperlink ref="F348" r:id="rId32" display="https://podminky.urs.cz/item/CS_URS_2023_01/624631411"/>
    <hyperlink ref="F353" r:id="rId33" display="https://podminky.urs.cz/item/CS_URS_2023_01/912211111"/>
    <hyperlink ref="F359" r:id="rId34" display="https://podminky.urs.cz/item/CS_URS_2023_01/916131213"/>
    <hyperlink ref="F366" r:id="rId35" display="https://podminky.urs.cz/item/CS_URS_2023_01/919732211"/>
    <hyperlink ref="F370" r:id="rId36" display="https://podminky.urs.cz/item/CS_URS_2023_01/919732221"/>
    <hyperlink ref="F374" r:id="rId37" display="https://podminky.urs.cz/item/CS_URS_2023_01/919735112"/>
    <hyperlink ref="F378" r:id="rId38" display="https://podminky.urs.cz/item/CS_URS_2023_01/919735123"/>
    <hyperlink ref="F382" r:id="rId39" display="https://podminky.urs.cz/item/CS_URS_2023_01/936941121"/>
    <hyperlink ref="F385" r:id="rId40" display="https://podminky.urs.cz/item/CS_URS_2023_01/938908411"/>
    <hyperlink ref="F389" r:id="rId41" display="https://podminky.urs.cz/item/CS_URS_2023_01/985121122"/>
    <hyperlink ref="F393" r:id="rId42" display="https://podminky.urs.cz/item/CS_URS_2023_01/985323112"/>
    <hyperlink ref="F398" r:id="rId43" display="https://podminky.urs.cz/item/CS_URS_2023_01/998225111"/>
    <hyperlink ref="F401" r:id="rId44" display="https://podminky.urs.cz/item/CS_URS_2023_01/998225191"/>
    <hyperlink ref="F406" r:id="rId45" display="https://podminky.urs.cz/item/CS_URS_2023_01/711111001"/>
    <hyperlink ref="F413" r:id="rId46" display="https://podminky.urs.cz/item/CS_URS_2023_01/711141559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47"/>
</worksheet>
</file>

<file path=xl/worksheets/sheet10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109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1087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ROUND(J126,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ROUND((SUM(BE126:BE206)),  2)</f>
        <v>0</v>
      </c>
      <c r="G33" s="39"/>
      <c r="H33" s="39"/>
      <c r="I33" s="156">
        <v>0.20999999999999999</v>
      </c>
      <c r="J33" s="155">
        <f>ROUND(((SUM(BE126:BE206))*I33),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ROUND((SUM(BF126:BF206)),  2)</f>
        <v>0</v>
      </c>
      <c r="G34" s="39"/>
      <c r="H34" s="39"/>
      <c r="I34" s="156">
        <v>0.14999999999999999</v>
      </c>
      <c r="J34" s="155">
        <f>ROUND(((SUM(BF126:BF206))*I34),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ROUND((SUM(BG126:BG206)),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ROUND((SUM(BH126:BH206)),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ROUND((SUM(BI126:BI206)),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IO-101.1 - Mobiliář a drobné objekty – úsek s vyloučeným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J126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J127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J128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J152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823</v>
      </c>
      <c r="E100" s="189"/>
      <c r="F100" s="189"/>
      <c r="G100" s="189"/>
      <c r="H100" s="189"/>
      <c r="I100" s="189"/>
      <c r="J100" s="190">
        <f>J167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302</v>
      </c>
      <c r="E101" s="189"/>
      <c r="F101" s="189"/>
      <c r="G101" s="189"/>
      <c r="H101" s="189"/>
      <c r="I101" s="189"/>
      <c r="J101" s="190">
        <f>J172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303</v>
      </c>
      <c r="E102" s="189"/>
      <c r="F102" s="189"/>
      <c r="G102" s="189"/>
      <c r="H102" s="189"/>
      <c r="I102" s="189"/>
      <c r="J102" s="190">
        <f>J177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0"/>
      <c r="C103" s="181"/>
      <c r="D103" s="182" t="s">
        <v>738</v>
      </c>
      <c r="E103" s="183"/>
      <c r="F103" s="183"/>
      <c r="G103" s="183"/>
      <c r="H103" s="183"/>
      <c r="I103" s="183"/>
      <c r="J103" s="184">
        <f>J188</f>
        <v>0</v>
      </c>
      <c r="K103" s="181"/>
      <c r="L103" s="18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6"/>
      <c r="C104" s="187"/>
      <c r="D104" s="188" t="s">
        <v>1088</v>
      </c>
      <c r="E104" s="189"/>
      <c r="F104" s="189"/>
      <c r="G104" s="189"/>
      <c r="H104" s="189"/>
      <c r="I104" s="189"/>
      <c r="J104" s="190">
        <f>J189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6"/>
      <c r="C105" s="187"/>
      <c r="D105" s="188" t="s">
        <v>1089</v>
      </c>
      <c r="E105" s="189"/>
      <c r="F105" s="189"/>
      <c r="G105" s="189"/>
      <c r="H105" s="189"/>
      <c r="I105" s="189"/>
      <c r="J105" s="190">
        <f>J200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739</v>
      </c>
      <c r="E106" s="189"/>
      <c r="F106" s="189"/>
      <c r="G106" s="189"/>
      <c r="H106" s="189"/>
      <c r="I106" s="189"/>
      <c r="J106" s="190">
        <f>J204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128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75" t="str">
        <f>E7</f>
        <v>Tovačov – Ivaň, výstavba cyklostezky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114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30" customHeight="1">
      <c r="A118" s="39"/>
      <c r="B118" s="40"/>
      <c r="C118" s="41"/>
      <c r="D118" s="41"/>
      <c r="E118" s="77" t="str">
        <f>E9</f>
        <v>IO-101.1 - Mobiliář a drobné objekty – úsek s vyloučeným provozem motorových vozidel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20</v>
      </c>
      <c r="D120" s="41"/>
      <c r="E120" s="41"/>
      <c r="F120" s="28" t="str">
        <f>F12</f>
        <v xml:space="preserve"> </v>
      </c>
      <c r="G120" s="41"/>
      <c r="H120" s="41"/>
      <c r="I120" s="33" t="s">
        <v>22</v>
      </c>
      <c r="J120" s="80" t="str">
        <f>IF(J12="","",J12)</f>
        <v>20. 3. 2023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24</v>
      </c>
      <c r="D122" s="41"/>
      <c r="E122" s="41"/>
      <c r="F122" s="28" t="str">
        <f>E15</f>
        <v>Město Tovačov</v>
      </c>
      <c r="G122" s="41"/>
      <c r="H122" s="41"/>
      <c r="I122" s="33" t="s">
        <v>30</v>
      </c>
      <c r="J122" s="37" t="str">
        <f>E21</f>
        <v>Ing. Lukáš Barteček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28</v>
      </c>
      <c r="D123" s="41"/>
      <c r="E123" s="41"/>
      <c r="F123" s="28" t="str">
        <f>IF(E18="","",E18)</f>
        <v>Vyplň údaj</v>
      </c>
      <c r="G123" s="41"/>
      <c r="H123" s="41"/>
      <c r="I123" s="33" t="s">
        <v>33</v>
      </c>
      <c r="J123" s="37" t="str">
        <f>E24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0.32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11" customFormat="1" ht="29.28" customHeight="1">
      <c r="A125" s="192"/>
      <c r="B125" s="193"/>
      <c r="C125" s="194" t="s">
        <v>129</v>
      </c>
      <c r="D125" s="195" t="s">
        <v>60</v>
      </c>
      <c r="E125" s="195" t="s">
        <v>56</v>
      </c>
      <c r="F125" s="195" t="s">
        <v>57</v>
      </c>
      <c r="G125" s="195" t="s">
        <v>130</v>
      </c>
      <c r="H125" s="195" t="s">
        <v>131</v>
      </c>
      <c r="I125" s="195" t="s">
        <v>132</v>
      </c>
      <c r="J125" s="195" t="s">
        <v>118</v>
      </c>
      <c r="K125" s="196" t="s">
        <v>133</v>
      </c>
      <c r="L125" s="197"/>
      <c r="M125" s="101" t="s">
        <v>1</v>
      </c>
      <c r="N125" s="102" t="s">
        <v>39</v>
      </c>
      <c r="O125" s="102" t="s">
        <v>134</v>
      </c>
      <c r="P125" s="102" t="s">
        <v>135</v>
      </c>
      <c r="Q125" s="102" t="s">
        <v>136</v>
      </c>
      <c r="R125" s="102" t="s">
        <v>137</v>
      </c>
      <c r="S125" s="102" t="s">
        <v>138</v>
      </c>
      <c r="T125" s="103" t="s">
        <v>139</v>
      </c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</row>
    <row r="126" s="2" customFormat="1" ht="22.8" customHeight="1">
      <c r="A126" s="39"/>
      <c r="B126" s="40"/>
      <c r="C126" s="108" t="s">
        <v>140</v>
      </c>
      <c r="D126" s="41"/>
      <c r="E126" s="41"/>
      <c r="F126" s="41"/>
      <c r="G126" s="41"/>
      <c r="H126" s="41"/>
      <c r="I126" s="41"/>
      <c r="J126" s="198">
        <f>BK126</f>
        <v>0</v>
      </c>
      <c r="K126" s="41"/>
      <c r="L126" s="45"/>
      <c r="M126" s="104"/>
      <c r="N126" s="199"/>
      <c r="O126" s="105"/>
      <c r="P126" s="200">
        <f>P127+P188</f>
        <v>0</v>
      </c>
      <c r="Q126" s="105"/>
      <c r="R126" s="200">
        <f>R127+R188</f>
        <v>1.5119455999999998</v>
      </c>
      <c r="S126" s="105"/>
      <c r="T126" s="201">
        <f>T127+T188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74</v>
      </c>
      <c r="AU126" s="18" t="s">
        <v>120</v>
      </c>
      <c r="BK126" s="202">
        <f>BK127+BK188</f>
        <v>0</v>
      </c>
    </row>
    <row r="127" s="12" customFormat="1" ht="25.92" customHeight="1">
      <c r="A127" s="12"/>
      <c r="B127" s="203"/>
      <c r="C127" s="204"/>
      <c r="D127" s="205" t="s">
        <v>74</v>
      </c>
      <c r="E127" s="206" t="s">
        <v>305</v>
      </c>
      <c r="F127" s="206" t="s">
        <v>306</v>
      </c>
      <c r="G127" s="204"/>
      <c r="H127" s="204"/>
      <c r="I127" s="207"/>
      <c r="J127" s="208">
        <f>BK127</f>
        <v>0</v>
      </c>
      <c r="K127" s="204"/>
      <c r="L127" s="209"/>
      <c r="M127" s="210"/>
      <c r="N127" s="211"/>
      <c r="O127" s="211"/>
      <c r="P127" s="212">
        <f>P128+P152+P167+P172+P177</f>
        <v>0</v>
      </c>
      <c r="Q127" s="211"/>
      <c r="R127" s="212">
        <f>R128+R152+R167+R172+R177</f>
        <v>1.5119455999999998</v>
      </c>
      <c r="S127" s="211"/>
      <c r="T127" s="213">
        <f>T128+T152+T167+T172+T177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4" t="s">
        <v>83</v>
      </c>
      <c r="AT127" s="215" t="s">
        <v>74</v>
      </c>
      <c r="AU127" s="215" t="s">
        <v>75</v>
      </c>
      <c r="AY127" s="214" t="s">
        <v>144</v>
      </c>
      <c r="BK127" s="216">
        <f>BK128+BK152+BK167+BK172+BK177</f>
        <v>0</v>
      </c>
    </row>
    <row r="128" s="12" customFormat="1" ht="22.8" customHeight="1">
      <c r="A128" s="12"/>
      <c r="B128" s="203"/>
      <c r="C128" s="204"/>
      <c r="D128" s="205" t="s">
        <v>74</v>
      </c>
      <c r="E128" s="217" t="s">
        <v>83</v>
      </c>
      <c r="F128" s="217" t="s">
        <v>307</v>
      </c>
      <c r="G128" s="204"/>
      <c r="H128" s="204"/>
      <c r="I128" s="207"/>
      <c r="J128" s="218">
        <f>BK128</f>
        <v>0</v>
      </c>
      <c r="K128" s="204"/>
      <c r="L128" s="209"/>
      <c r="M128" s="210"/>
      <c r="N128" s="211"/>
      <c r="O128" s="211"/>
      <c r="P128" s="212">
        <f>SUM(P129:P151)</f>
        <v>0</v>
      </c>
      <c r="Q128" s="211"/>
      <c r="R128" s="212">
        <f>SUM(R129:R151)</f>
        <v>0</v>
      </c>
      <c r="S128" s="211"/>
      <c r="T128" s="213">
        <f>SUM(T129:T151)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4" t="s">
        <v>83</v>
      </c>
      <c r="AT128" s="215" t="s">
        <v>74</v>
      </c>
      <c r="AU128" s="215" t="s">
        <v>83</v>
      </c>
      <c r="AY128" s="214" t="s">
        <v>144</v>
      </c>
      <c r="BK128" s="216">
        <f>SUM(BK129:BK151)</f>
        <v>0</v>
      </c>
    </row>
    <row r="129" s="2" customFormat="1" ht="24.15" customHeight="1">
      <c r="A129" s="39"/>
      <c r="B129" s="40"/>
      <c r="C129" s="219" t="s">
        <v>83</v>
      </c>
      <c r="D129" s="219" t="s">
        <v>147</v>
      </c>
      <c r="E129" s="220" t="s">
        <v>314</v>
      </c>
      <c r="F129" s="221" t="s">
        <v>315</v>
      </c>
      <c r="G129" s="222" t="s">
        <v>282</v>
      </c>
      <c r="H129" s="223">
        <v>7.6470000000000002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1090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317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318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1091</v>
      </c>
      <c r="G132" s="250"/>
      <c r="H132" s="253">
        <v>7.6470000000000002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2" customFormat="1" ht="37.8" customHeight="1">
      <c r="A133" s="39"/>
      <c r="B133" s="40"/>
      <c r="C133" s="219" t="s">
        <v>85</v>
      </c>
      <c r="D133" s="219" t="s">
        <v>147</v>
      </c>
      <c r="E133" s="220" t="s">
        <v>358</v>
      </c>
      <c r="F133" s="221" t="s">
        <v>359</v>
      </c>
      <c r="G133" s="222" t="s">
        <v>282</v>
      </c>
      <c r="H133" s="223">
        <v>7.6470000000000002</v>
      </c>
      <c r="I133" s="224"/>
      <c r="J133" s="225">
        <f>ROUND(I133*H133,2)</f>
        <v>0</v>
      </c>
      <c r="K133" s="221" t="s">
        <v>151</v>
      </c>
      <c r="L133" s="45"/>
      <c r="M133" s="226" t="s">
        <v>1</v>
      </c>
      <c r="N133" s="227" t="s">
        <v>40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173</v>
      </c>
      <c r="AT133" s="230" t="s">
        <v>147</v>
      </c>
      <c r="AU133" s="230" t="s">
        <v>85</v>
      </c>
      <c r="AY133" s="18" t="s">
        <v>144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83</v>
      </c>
      <c r="BK133" s="231">
        <f>ROUND(I133*H133,2)</f>
        <v>0</v>
      </c>
      <c r="BL133" s="18" t="s">
        <v>173</v>
      </c>
      <c r="BM133" s="230" t="s">
        <v>1092</v>
      </c>
    </row>
    <row r="134" s="2" customFormat="1">
      <c r="A134" s="39"/>
      <c r="B134" s="40"/>
      <c r="C134" s="41"/>
      <c r="D134" s="232" t="s">
        <v>154</v>
      </c>
      <c r="E134" s="41"/>
      <c r="F134" s="233" t="s">
        <v>361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154</v>
      </c>
      <c r="AU134" s="18" t="s">
        <v>85</v>
      </c>
    </row>
    <row r="135" s="2" customFormat="1">
      <c r="A135" s="39"/>
      <c r="B135" s="40"/>
      <c r="C135" s="41"/>
      <c r="D135" s="237" t="s">
        <v>155</v>
      </c>
      <c r="E135" s="41"/>
      <c r="F135" s="238" t="s">
        <v>362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155</v>
      </c>
      <c r="AU135" s="18" t="s">
        <v>85</v>
      </c>
    </row>
    <row r="136" s="2" customFormat="1" ht="37.8" customHeight="1">
      <c r="A136" s="39"/>
      <c r="B136" s="40"/>
      <c r="C136" s="219" t="s">
        <v>166</v>
      </c>
      <c r="D136" s="219" t="s">
        <v>147</v>
      </c>
      <c r="E136" s="220" t="s">
        <v>363</v>
      </c>
      <c r="F136" s="221" t="s">
        <v>364</v>
      </c>
      <c r="G136" s="222" t="s">
        <v>282</v>
      </c>
      <c r="H136" s="223">
        <v>5.0979999999999999</v>
      </c>
      <c r="I136" s="224"/>
      <c r="J136" s="225">
        <f>ROUND(I136*H136,2)</f>
        <v>0</v>
      </c>
      <c r="K136" s="221" t="s">
        <v>151</v>
      </c>
      <c r="L136" s="45"/>
      <c r="M136" s="226" t="s">
        <v>1</v>
      </c>
      <c r="N136" s="227" t="s">
        <v>40</v>
      </c>
      <c r="O136" s="92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0" t="s">
        <v>173</v>
      </c>
      <c r="AT136" s="230" t="s">
        <v>147</v>
      </c>
      <c r="AU136" s="230" t="s">
        <v>85</v>
      </c>
      <c r="AY136" s="18" t="s">
        <v>144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8" t="s">
        <v>83</v>
      </c>
      <c r="BK136" s="231">
        <f>ROUND(I136*H136,2)</f>
        <v>0</v>
      </c>
      <c r="BL136" s="18" t="s">
        <v>173</v>
      </c>
      <c r="BM136" s="230" t="s">
        <v>1093</v>
      </c>
    </row>
    <row r="137" s="2" customFormat="1">
      <c r="A137" s="39"/>
      <c r="B137" s="40"/>
      <c r="C137" s="41"/>
      <c r="D137" s="232" t="s">
        <v>154</v>
      </c>
      <c r="E137" s="41"/>
      <c r="F137" s="233" t="s">
        <v>366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154</v>
      </c>
      <c r="AU137" s="18" t="s">
        <v>85</v>
      </c>
    </row>
    <row r="138" s="2" customFormat="1">
      <c r="A138" s="39"/>
      <c r="B138" s="40"/>
      <c r="C138" s="41"/>
      <c r="D138" s="237" t="s">
        <v>155</v>
      </c>
      <c r="E138" s="41"/>
      <c r="F138" s="238" t="s">
        <v>367</v>
      </c>
      <c r="G138" s="41"/>
      <c r="H138" s="41"/>
      <c r="I138" s="234"/>
      <c r="J138" s="41"/>
      <c r="K138" s="41"/>
      <c r="L138" s="45"/>
      <c r="M138" s="235"/>
      <c r="N138" s="236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155</v>
      </c>
      <c r="AU138" s="18" t="s">
        <v>85</v>
      </c>
    </row>
    <row r="139" s="14" customFormat="1">
      <c r="A139" s="14"/>
      <c r="B139" s="249"/>
      <c r="C139" s="250"/>
      <c r="D139" s="232" t="s">
        <v>157</v>
      </c>
      <c r="E139" s="251" t="s">
        <v>1</v>
      </c>
      <c r="F139" s="252" t="s">
        <v>1094</v>
      </c>
      <c r="G139" s="250"/>
      <c r="H139" s="253">
        <v>5.0979999999999999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157</v>
      </c>
      <c r="AU139" s="259" t="s">
        <v>85</v>
      </c>
      <c r="AV139" s="14" t="s">
        <v>85</v>
      </c>
      <c r="AW139" s="14" t="s">
        <v>32</v>
      </c>
      <c r="AX139" s="14" t="s">
        <v>83</v>
      </c>
      <c r="AY139" s="259" t="s">
        <v>144</v>
      </c>
    </row>
    <row r="140" s="2" customFormat="1" ht="24.15" customHeight="1">
      <c r="A140" s="39"/>
      <c r="B140" s="40"/>
      <c r="C140" s="219" t="s">
        <v>173</v>
      </c>
      <c r="D140" s="219" t="s">
        <v>147</v>
      </c>
      <c r="E140" s="220" t="s">
        <v>385</v>
      </c>
      <c r="F140" s="221" t="s">
        <v>386</v>
      </c>
      <c r="G140" s="222" t="s">
        <v>282</v>
      </c>
      <c r="H140" s="223">
        <v>5.0979999999999999</v>
      </c>
      <c r="I140" s="224"/>
      <c r="J140" s="225">
        <f>ROUND(I140*H140,2)</f>
        <v>0</v>
      </c>
      <c r="K140" s="221" t="s">
        <v>151</v>
      </c>
      <c r="L140" s="45"/>
      <c r="M140" s="226" t="s">
        <v>1</v>
      </c>
      <c r="N140" s="227" t="s">
        <v>40</v>
      </c>
      <c r="O140" s="92"/>
      <c r="P140" s="228">
        <f>O140*H140</f>
        <v>0</v>
      </c>
      <c r="Q140" s="228">
        <v>0</v>
      </c>
      <c r="R140" s="228">
        <f>Q140*H140</f>
        <v>0</v>
      </c>
      <c r="S140" s="228">
        <v>0</v>
      </c>
      <c r="T140" s="229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30" t="s">
        <v>173</v>
      </c>
      <c r="AT140" s="230" t="s">
        <v>147</v>
      </c>
      <c r="AU140" s="230" t="s">
        <v>85</v>
      </c>
      <c r="AY140" s="18" t="s">
        <v>144</v>
      </c>
      <c r="BE140" s="231">
        <f>IF(N140="základní",J140,0)</f>
        <v>0</v>
      </c>
      <c r="BF140" s="231">
        <f>IF(N140="snížená",J140,0)</f>
        <v>0</v>
      </c>
      <c r="BG140" s="231">
        <f>IF(N140="zákl. přenesená",J140,0)</f>
        <v>0</v>
      </c>
      <c r="BH140" s="231">
        <f>IF(N140="sníž. přenesená",J140,0)</f>
        <v>0</v>
      </c>
      <c r="BI140" s="231">
        <f>IF(N140="nulová",J140,0)</f>
        <v>0</v>
      </c>
      <c r="BJ140" s="18" t="s">
        <v>83</v>
      </c>
      <c r="BK140" s="231">
        <f>ROUND(I140*H140,2)</f>
        <v>0</v>
      </c>
      <c r="BL140" s="18" t="s">
        <v>173</v>
      </c>
      <c r="BM140" s="230" t="s">
        <v>1095</v>
      </c>
    </row>
    <row r="141" s="2" customFormat="1">
      <c r="A141" s="39"/>
      <c r="B141" s="40"/>
      <c r="C141" s="41"/>
      <c r="D141" s="232" t="s">
        <v>154</v>
      </c>
      <c r="E141" s="41"/>
      <c r="F141" s="233" t="s">
        <v>388</v>
      </c>
      <c r="G141" s="41"/>
      <c r="H141" s="41"/>
      <c r="I141" s="234"/>
      <c r="J141" s="41"/>
      <c r="K141" s="41"/>
      <c r="L141" s="45"/>
      <c r="M141" s="235"/>
      <c r="N141" s="236"/>
      <c r="O141" s="92"/>
      <c r="P141" s="92"/>
      <c r="Q141" s="92"/>
      <c r="R141" s="92"/>
      <c r="S141" s="92"/>
      <c r="T141" s="93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154</v>
      </c>
      <c r="AU141" s="18" t="s">
        <v>85</v>
      </c>
    </row>
    <row r="142" s="2" customFormat="1">
      <c r="A142" s="39"/>
      <c r="B142" s="40"/>
      <c r="C142" s="41"/>
      <c r="D142" s="237" t="s">
        <v>155</v>
      </c>
      <c r="E142" s="41"/>
      <c r="F142" s="238" t="s">
        <v>389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155</v>
      </c>
      <c r="AU142" s="18" t="s">
        <v>85</v>
      </c>
    </row>
    <row r="143" s="14" customFormat="1">
      <c r="A143" s="14"/>
      <c r="B143" s="249"/>
      <c r="C143" s="250"/>
      <c r="D143" s="232" t="s">
        <v>157</v>
      </c>
      <c r="E143" s="251" t="s">
        <v>1</v>
      </c>
      <c r="F143" s="252" t="s">
        <v>1096</v>
      </c>
      <c r="G143" s="250"/>
      <c r="H143" s="253">
        <v>5.0979999999999999</v>
      </c>
      <c r="I143" s="254"/>
      <c r="J143" s="250"/>
      <c r="K143" s="250"/>
      <c r="L143" s="255"/>
      <c r="M143" s="256"/>
      <c r="N143" s="257"/>
      <c r="O143" s="257"/>
      <c r="P143" s="257"/>
      <c r="Q143" s="257"/>
      <c r="R143" s="257"/>
      <c r="S143" s="257"/>
      <c r="T143" s="258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9" t="s">
        <v>157</v>
      </c>
      <c r="AU143" s="259" t="s">
        <v>85</v>
      </c>
      <c r="AV143" s="14" t="s">
        <v>85</v>
      </c>
      <c r="AW143" s="14" t="s">
        <v>32</v>
      </c>
      <c r="AX143" s="14" t="s">
        <v>83</v>
      </c>
      <c r="AY143" s="259" t="s">
        <v>144</v>
      </c>
    </row>
    <row r="144" s="2" customFormat="1" ht="24.15" customHeight="1">
      <c r="A144" s="39"/>
      <c r="B144" s="40"/>
      <c r="C144" s="219" t="s">
        <v>143</v>
      </c>
      <c r="D144" s="219" t="s">
        <v>147</v>
      </c>
      <c r="E144" s="220" t="s">
        <v>404</v>
      </c>
      <c r="F144" s="221" t="s">
        <v>405</v>
      </c>
      <c r="G144" s="222" t="s">
        <v>282</v>
      </c>
      <c r="H144" s="223">
        <v>5.0979999999999999</v>
      </c>
      <c r="I144" s="224"/>
      <c r="J144" s="225">
        <f>ROUND(I144*H144,2)</f>
        <v>0</v>
      </c>
      <c r="K144" s="221" t="s">
        <v>151</v>
      </c>
      <c r="L144" s="45"/>
      <c r="M144" s="226" t="s">
        <v>1</v>
      </c>
      <c r="N144" s="227" t="s">
        <v>40</v>
      </c>
      <c r="O144" s="92"/>
      <c r="P144" s="228">
        <f>O144*H144</f>
        <v>0</v>
      </c>
      <c r="Q144" s="228">
        <v>0</v>
      </c>
      <c r="R144" s="228">
        <f>Q144*H144</f>
        <v>0</v>
      </c>
      <c r="S144" s="228">
        <v>0</v>
      </c>
      <c r="T144" s="229">
        <f>S144*H144</f>
        <v>0</v>
      </c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R144" s="230" t="s">
        <v>173</v>
      </c>
      <c r="AT144" s="230" t="s">
        <v>147</v>
      </c>
      <c r="AU144" s="230" t="s">
        <v>85</v>
      </c>
      <c r="AY144" s="18" t="s">
        <v>144</v>
      </c>
      <c r="BE144" s="231">
        <f>IF(N144="základní",J144,0)</f>
        <v>0</v>
      </c>
      <c r="BF144" s="231">
        <f>IF(N144="snížená",J144,0)</f>
        <v>0</v>
      </c>
      <c r="BG144" s="231">
        <f>IF(N144="zákl. přenesená",J144,0)</f>
        <v>0</v>
      </c>
      <c r="BH144" s="231">
        <f>IF(N144="sníž. přenesená",J144,0)</f>
        <v>0</v>
      </c>
      <c r="BI144" s="231">
        <f>IF(N144="nulová",J144,0)</f>
        <v>0</v>
      </c>
      <c r="BJ144" s="18" t="s">
        <v>83</v>
      </c>
      <c r="BK144" s="231">
        <f>ROUND(I144*H144,2)</f>
        <v>0</v>
      </c>
      <c r="BL144" s="18" t="s">
        <v>173</v>
      </c>
      <c r="BM144" s="230" t="s">
        <v>1097</v>
      </c>
    </row>
    <row r="145" s="2" customFormat="1">
      <c r="A145" s="39"/>
      <c r="B145" s="40"/>
      <c r="C145" s="41"/>
      <c r="D145" s="232" t="s">
        <v>154</v>
      </c>
      <c r="E145" s="41"/>
      <c r="F145" s="233" t="s">
        <v>407</v>
      </c>
      <c r="G145" s="41"/>
      <c r="H145" s="41"/>
      <c r="I145" s="234"/>
      <c r="J145" s="41"/>
      <c r="K145" s="41"/>
      <c r="L145" s="45"/>
      <c r="M145" s="235"/>
      <c r="N145" s="236"/>
      <c r="O145" s="92"/>
      <c r="P145" s="92"/>
      <c r="Q145" s="92"/>
      <c r="R145" s="92"/>
      <c r="S145" s="92"/>
      <c r="T145" s="93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T145" s="18" t="s">
        <v>154</v>
      </c>
      <c r="AU145" s="18" t="s">
        <v>85</v>
      </c>
    </row>
    <row r="146" s="2" customFormat="1">
      <c r="A146" s="39"/>
      <c r="B146" s="40"/>
      <c r="C146" s="41"/>
      <c r="D146" s="237" t="s">
        <v>155</v>
      </c>
      <c r="E146" s="41"/>
      <c r="F146" s="238" t="s">
        <v>408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155</v>
      </c>
      <c r="AU146" s="18" t="s">
        <v>85</v>
      </c>
    </row>
    <row r="147" s="14" customFormat="1">
      <c r="A147" s="14"/>
      <c r="B147" s="249"/>
      <c r="C147" s="250"/>
      <c r="D147" s="232" t="s">
        <v>157</v>
      </c>
      <c r="E147" s="251" t="s">
        <v>1</v>
      </c>
      <c r="F147" s="252" t="s">
        <v>1098</v>
      </c>
      <c r="G147" s="250"/>
      <c r="H147" s="253">
        <v>5.0979999999999999</v>
      </c>
      <c r="I147" s="254"/>
      <c r="J147" s="250"/>
      <c r="K147" s="250"/>
      <c r="L147" s="255"/>
      <c r="M147" s="256"/>
      <c r="N147" s="257"/>
      <c r="O147" s="257"/>
      <c r="P147" s="257"/>
      <c r="Q147" s="257"/>
      <c r="R147" s="257"/>
      <c r="S147" s="257"/>
      <c r="T147" s="258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9" t="s">
        <v>157</v>
      </c>
      <c r="AU147" s="259" t="s">
        <v>85</v>
      </c>
      <c r="AV147" s="14" t="s">
        <v>85</v>
      </c>
      <c r="AW147" s="14" t="s">
        <v>32</v>
      </c>
      <c r="AX147" s="14" t="s">
        <v>83</v>
      </c>
      <c r="AY147" s="259" t="s">
        <v>144</v>
      </c>
    </row>
    <row r="148" s="2" customFormat="1" ht="24.15" customHeight="1">
      <c r="A148" s="39"/>
      <c r="B148" s="40"/>
      <c r="C148" s="219" t="s">
        <v>185</v>
      </c>
      <c r="D148" s="219" t="s">
        <v>147</v>
      </c>
      <c r="E148" s="220" t="s">
        <v>1099</v>
      </c>
      <c r="F148" s="221" t="s">
        <v>1100</v>
      </c>
      <c r="G148" s="222" t="s">
        <v>279</v>
      </c>
      <c r="H148" s="223">
        <v>38.234999999999999</v>
      </c>
      <c r="I148" s="224"/>
      <c r="J148" s="225">
        <f>ROUND(I148*H148,2)</f>
        <v>0</v>
      </c>
      <c r="K148" s="221" t="s">
        <v>151</v>
      </c>
      <c r="L148" s="45"/>
      <c r="M148" s="226" t="s">
        <v>1</v>
      </c>
      <c r="N148" s="227" t="s">
        <v>40</v>
      </c>
      <c r="O148" s="92"/>
      <c r="P148" s="228">
        <f>O148*H148</f>
        <v>0</v>
      </c>
      <c r="Q148" s="228">
        <v>0</v>
      </c>
      <c r="R148" s="228">
        <f>Q148*H148</f>
        <v>0</v>
      </c>
      <c r="S148" s="228">
        <v>0</v>
      </c>
      <c r="T148" s="22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0" t="s">
        <v>173</v>
      </c>
      <c r="AT148" s="230" t="s">
        <v>147</v>
      </c>
      <c r="AU148" s="230" t="s">
        <v>85</v>
      </c>
      <c r="AY148" s="18" t="s">
        <v>144</v>
      </c>
      <c r="BE148" s="231">
        <f>IF(N148="základní",J148,0)</f>
        <v>0</v>
      </c>
      <c r="BF148" s="231">
        <f>IF(N148="snížená",J148,0)</f>
        <v>0</v>
      </c>
      <c r="BG148" s="231">
        <f>IF(N148="zákl. přenesená",J148,0)</f>
        <v>0</v>
      </c>
      <c r="BH148" s="231">
        <f>IF(N148="sníž. přenesená",J148,0)</f>
        <v>0</v>
      </c>
      <c r="BI148" s="231">
        <f>IF(N148="nulová",J148,0)</f>
        <v>0</v>
      </c>
      <c r="BJ148" s="18" t="s">
        <v>83</v>
      </c>
      <c r="BK148" s="231">
        <f>ROUND(I148*H148,2)</f>
        <v>0</v>
      </c>
      <c r="BL148" s="18" t="s">
        <v>173</v>
      </c>
      <c r="BM148" s="230" t="s">
        <v>1101</v>
      </c>
    </row>
    <row r="149" s="2" customFormat="1">
      <c r="A149" s="39"/>
      <c r="B149" s="40"/>
      <c r="C149" s="41"/>
      <c r="D149" s="232" t="s">
        <v>154</v>
      </c>
      <c r="E149" s="41"/>
      <c r="F149" s="233" t="s">
        <v>1102</v>
      </c>
      <c r="G149" s="41"/>
      <c r="H149" s="41"/>
      <c r="I149" s="234"/>
      <c r="J149" s="41"/>
      <c r="K149" s="41"/>
      <c r="L149" s="45"/>
      <c r="M149" s="235"/>
      <c r="N149" s="236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154</v>
      </c>
      <c r="AU149" s="18" t="s">
        <v>85</v>
      </c>
    </row>
    <row r="150" s="2" customFormat="1">
      <c r="A150" s="39"/>
      <c r="B150" s="40"/>
      <c r="C150" s="41"/>
      <c r="D150" s="237" t="s">
        <v>155</v>
      </c>
      <c r="E150" s="41"/>
      <c r="F150" s="238" t="s">
        <v>1103</v>
      </c>
      <c r="G150" s="41"/>
      <c r="H150" s="41"/>
      <c r="I150" s="234"/>
      <c r="J150" s="41"/>
      <c r="K150" s="41"/>
      <c r="L150" s="45"/>
      <c r="M150" s="235"/>
      <c r="N150" s="236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155</v>
      </c>
      <c r="AU150" s="18" t="s">
        <v>85</v>
      </c>
    </row>
    <row r="151" s="14" customFormat="1">
      <c r="A151" s="14"/>
      <c r="B151" s="249"/>
      <c r="C151" s="250"/>
      <c r="D151" s="232" t="s">
        <v>157</v>
      </c>
      <c r="E151" s="251" t="s">
        <v>1</v>
      </c>
      <c r="F151" s="252" t="s">
        <v>1104</v>
      </c>
      <c r="G151" s="250"/>
      <c r="H151" s="253">
        <v>38.234999999999999</v>
      </c>
      <c r="I151" s="254"/>
      <c r="J151" s="250"/>
      <c r="K151" s="250"/>
      <c r="L151" s="255"/>
      <c r="M151" s="256"/>
      <c r="N151" s="257"/>
      <c r="O151" s="257"/>
      <c r="P151" s="257"/>
      <c r="Q151" s="257"/>
      <c r="R151" s="257"/>
      <c r="S151" s="257"/>
      <c r="T151" s="258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9" t="s">
        <v>157</v>
      </c>
      <c r="AU151" s="259" t="s">
        <v>85</v>
      </c>
      <c r="AV151" s="14" t="s">
        <v>85</v>
      </c>
      <c r="AW151" s="14" t="s">
        <v>32</v>
      </c>
      <c r="AX151" s="14" t="s">
        <v>83</v>
      </c>
      <c r="AY151" s="259" t="s">
        <v>144</v>
      </c>
    </row>
    <row r="152" s="12" customFormat="1" ht="22.8" customHeight="1">
      <c r="A152" s="12"/>
      <c r="B152" s="203"/>
      <c r="C152" s="204"/>
      <c r="D152" s="205" t="s">
        <v>74</v>
      </c>
      <c r="E152" s="217" t="s">
        <v>85</v>
      </c>
      <c r="F152" s="217" t="s">
        <v>518</v>
      </c>
      <c r="G152" s="204"/>
      <c r="H152" s="204"/>
      <c r="I152" s="207"/>
      <c r="J152" s="218">
        <f>BK152</f>
        <v>0</v>
      </c>
      <c r="K152" s="204"/>
      <c r="L152" s="209"/>
      <c r="M152" s="210"/>
      <c r="N152" s="211"/>
      <c r="O152" s="211"/>
      <c r="P152" s="212">
        <f>SUM(P153:P166)</f>
        <v>0</v>
      </c>
      <c r="Q152" s="211"/>
      <c r="R152" s="212">
        <f>SUM(R153:R166)</f>
        <v>0.0099456000000000006</v>
      </c>
      <c r="S152" s="211"/>
      <c r="T152" s="213">
        <f>SUM(T153:T166)</f>
        <v>0</v>
      </c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R152" s="214" t="s">
        <v>83</v>
      </c>
      <c r="AT152" s="215" t="s">
        <v>74</v>
      </c>
      <c r="AU152" s="215" t="s">
        <v>83</v>
      </c>
      <c r="AY152" s="214" t="s">
        <v>144</v>
      </c>
      <c r="BK152" s="216">
        <f>SUM(BK153:BK166)</f>
        <v>0</v>
      </c>
    </row>
    <row r="153" s="2" customFormat="1" ht="21.75" customHeight="1">
      <c r="A153" s="39"/>
      <c r="B153" s="40"/>
      <c r="C153" s="219" t="s">
        <v>200</v>
      </c>
      <c r="D153" s="219" t="s">
        <v>147</v>
      </c>
      <c r="E153" s="220" t="s">
        <v>675</v>
      </c>
      <c r="F153" s="221" t="s">
        <v>676</v>
      </c>
      <c r="G153" s="222" t="s">
        <v>282</v>
      </c>
      <c r="H153" s="223">
        <v>1.512</v>
      </c>
      <c r="I153" s="224"/>
      <c r="J153" s="225">
        <f>ROUND(I153*H153,2)</f>
        <v>0</v>
      </c>
      <c r="K153" s="221" t="s">
        <v>151</v>
      </c>
      <c r="L153" s="45"/>
      <c r="M153" s="226" t="s">
        <v>1</v>
      </c>
      <c r="N153" s="227" t="s">
        <v>40</v>
      </c>
      <c r="O153" s="92"/>
      <c r="P153" s="228">
        <f>O153*H153</f>
        <v>0</v>
      </c>
      <c r="Q153" s="228">
        <v>0</v>
      </c>
      <c r="R153" s="228">
        <f>Q153*H153</f>
        <v>0</v>
      </c>
      <c r="S153" s="228">
        <v>0</v>
      </c>
      <c r="T153" s="229">
        <f>S153*H153</f>
        <v>0</v>
      </c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R153" s="230" t="s">
        <v>173</v>
      </c>
      <c r="AT153" s="230" t="s">
        <v>147</v>
      </c>
      <c r="AU153" s="230" t="s">
        <v>85</v>
      </c>
      <c r="AY153" s="18" t="s">
        <v>144</v>
      </c>
      <c r="BE153" s="231">
        <f>IF(N153="základní",J153,0)</f>
        <v>0</v>
      </c>
      <c r="BF153" s="231">
        <f>IF(N153="snížená",J153,0)</f>
        <v>0</v>
      </c>
      <c r="BG153" s="231">
        <f>IF(N153="zákl. přenesená",J153,0)</f>
        <v>0</v>
      </c>
      <c r="BH153" s="231">
        <f>IF(N153="sníž. přenesená",J153,0)</f>
        <v>0</v>
      </c>
      <c r="BI153" s="231">
        <f>IF(N153="nulová",J153,0)</f>
        <v>0</v>
      </c>
      <c r="BJ153" s="18" t="s">
        <v>83</v>
      </c>
      <c r="BK153" s="231">
        <f>ROUND(I153*H153,2)</f>
        <v>0</v>
      </c>
      <c r="BL153" s="18" t="s">
        <v>173</v>
      </c>
      <c r="BM153" s="230" t="s">
        <v>1105</v>
      </c>
    </row>
    <row r="154" s="2" customFormat="1">
      <c r="A154" s="39"/>
      <c r="B154" s="40"/>
      <c r="C154" s="41"/>
      <c r="D154" s="232" t="s">
        <v>154</v>
      </c>
      <c r="E154" s="41"/>
      <c r="F154" s="233" t="s">
        <v>678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154</v>
      </c>
      <c r="AU154" s="18" t="s">
        <v>85</v>
      </c>
    </row>
    <row r="155" s="2" customFormat="1">
      <c r="A155" s="39"/>
      <c r="B155" s="40"/>
      <c r="C155" s="41"/>
      <c r="D155" s="237" t="s">
        <v>155</v>
      </c>
      <c r="E155" s="41"/>
      <c r="F155" s="238" t="s">
        <v>679</v>
      </c>
      <c r="G155" s="41"/>
      <c r="H155" s="41"/>
      <c r="I155" s="234"/>
      <c r="J155" s="41"/>
      <c r="K155" s="41"/>
      <c r="L155" s="45"/>
      <c r="M155" s="235"/>
      <c r="N155" s="236"/>
      <c r="O155" s="92"/>
      <c r="P155" s="92"/>
      <c r="Q155" s="92"/>
      <c r="R155" s="92"/>
      <c r="S155" s="92"/>
      <c r="T155" s="93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155</v>
      </c>
      <c r="AU155" s="18" t="s">
        <v>85</v>
      </c>
    </row>
    <row r="156" s="14" customFormat="1">
      <c r="A156" s="14"/>
      <c r="B156" s="249"/>
      <c r="C156" s="250"/>
      <c r="D156" s="232" t="s">
        <v>157</v>
      </c>
      <c r="E156" s="251" t="s">
        <v>1</v>
      </c>
      <c r="F156" s="252" t="s">
        <v>1106</v>
      </c>
      <c r="G156" s="250"/>
      <c r="H156" s="253">
        <v>1.512</v>
      </c>
      <c r="I156" s="254"/>
      <c r="J156" s="250"/>
      <c r="K156" s="250"/>
      <c r="L156" s="255"/>
      <c r="M156" s="256"/>
      <c r="N156" s="257"/>
      <c r="O156" s="257"/>
      <c r="P156" s="257"/>
      <c r="Q156" s="257"/>
      <c r="R156" s="257"/>
      <c r="S156" s="257"/>
      <c r="T156" s="258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9" t="s">
        <v>157</v>
      </c>
      <c r="AU156" s="259" t="s">
        <v>85</v>
      </c>
      <c r="AV156" s="14" t="s">
        <v>85</v>
      </c>
      <c r="AW156" s="14" t="s">
        <v>32</v>
      </c>
      <c r="AX156" s="14" t="s">
        <v>83</v>
      </c>
      <c r="AY156" s="259" t="s">
        <v>144</v>
      </c>
    </row>
    <row r="157" s="2" customFormat="1" ht="24.15" customHeight="1">
      <c r="A157" s="39"/>
      <c r="B157" s="40"/>
      <c r="C157" s="219" t="s">
        <v>214</v>
      </c>
      <c r="D157" s="219" t="s">
        <v>147</v>
      </c>
      <c r="E157" s="220" t="s">
        <v>680</v>
      </c>
      <c r="F157" s="221" t="s">
        <v>681</v>
      </c>
      <c r="G157" s="222" t="s">
        <v>282</v>
      </c>
      <c r="H157" s="223">
        <v>1.512</v>
      </c>
      <c r="I157" s="224"/>
      <c r="J157" s="225">
        <f>ROUND(I157*H157,2)</f>
        <v>0</v>
      </c>
      <c r="K157" s="221" t="s">
        <v>151</v>
      </c>
      <c r="L157" s="45"/>
      <c r="M157" s="226" t="s">
        <v>1</v>
      </c>
      <c r="N157" s="227" t="s">
        <v>40</v>
      </c>
      <c r="O157" s="92"/>
      <c r="P157" s="228">
        <f>O157*H157</f>
        <v>0</v>
      </c>
      <c r="Q157" s="228">
        <v>0</v>
      </c>
      <c r="R157" s="228">
        <f>Q157*H157</f>
        <v>0</v>
      </c>
      <c r="S157" s="228">
        <v>0</v>
      </c>
      <c r="T157" s="229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30" t="s">
        <v>173</v>
      </c>
      <c r="AT157" s="230" t="s">
        <v>147</v>
      </c>
      <c r="AU157" s="230" t="s">
        <v>85</v>
      </c>
      <c r="AY157" s="18" t="s">
        <v>144</v>
      </c>
      <c r="BE157" s="231">
        <f>IF(N157="základní",J157,0)</f>
        <v>0</v>
      </c>
      <c r="BF157" s="231">
        <f>IF(N157="snížená",J157,0)</f>
        <v>0</v>
      </c>
      <c r="BG157" s="231">
        <f>IF(N157="zákl. přenesená",J157,0)</f>
        <v>0</v>
      </c>
      <c r="BH157" s="231">
        <f>IF(N157="sníž. přenesená",J157,0)</f>
        <v>0</v>
      </c>
      <c r="BI157" s="231">
        <f>IF(N157="nulová",J157,0)</f>
        <v>0</v>
      </c>
      <c r="BJ157" s="18" t="s">
        <v>83</v>
      </c>
      <c r="BK157" s="231">
        <f>ROUND(I157*H157,2)</f>
        <v>0</v>
      </c>
      <c r="BL157" s="18" t="s">
        <v>173</v>
      </c>
      <c r="BM157" s="230" t="s">
        <v>1107</v>
      </c>
    </row>
    <row r="158" s="2" customFormat="1">
      <c r="A158" s="39"/>
      <c r="B158" s="40"/>
      <c r="C158" s="41"/>
      <c r="D158" s="232" t="s">
        <v>154</v>
      </c>
      <c r="E158" s="41"/>
      <c r="F158" s="233" t="s">
        <v>683</v>
      </c>
      <c r="G158" s="41"/>
      <c r="H158" s="41"/>
      <c r="I158" s="234"/>
      <c r="J158" s="41"/>
      <c r="K158" s="41"/>
      <c r="L158" s="45"/>
      <c r="M158" s="235"/>
      <c r="N158" s="236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154</v>
      </c>
      <c r="AU158" s="18" t="s">
        <v>85</v>
      </c>
    </row>
    <row r="159" s="2" customFormat="1">
      <c r="A159" s="39"/>
      <c r="B159" s="40"/>
      <c r="C159" s="41"/>
      <c r="D159" s="237" t="s">
        <v>155</v>
      </c>
      <c r="E159" s="41"/>
      <c r="F159" s="238" t="s">
        <v>684</v>
      </c>
      <c r="G159" s="41"/>
      <c r="H159" s="41"/>
      <c r="I159" s="234"/>
      <c r="J159" s="41"/>
      <c r="K159" s="41"/>
      <c r="L159" s="45"/>
      <c r="M159" s="235"/>
      <c r="N159" s="236"/>
      <c r="O159" s="92"/>
      <c r="P159" s="92"/>
      <c r="Q159" s="92"/>
      <c r="R159" s="92"/>
      <c r="S159" s="92"/>
      <c r="T159" s="93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155</v>
      </c>
      <c r="AU159" s="18" t="s">
        <v>85</v>
      </c>
    </row>
    <row r="160" s="2" customFormat="1" ht="16.5" customHeight="1">
      <c r="A160" s="39"/>
      <c r="B160" s="40"/>
      <c r="C160" s="219" t="s">
        <v>223</v>
      </c>
      <c r="D160" s="219" t="s">
        <v>147</v>
      </c>
      <c r="E160" s="220" t="s">
        <v>1108</v>
      </c>
      <c r="F160" s="221" t="s">
        <v>1109</v>
      </c>
      <c r="G160" s="222" t="s">
        <v>279</v>
      </c>
      <c r="H160" s="223">
        <v>6.7199999999999998</v>
      </c>
      <c r="I160" s="224"/>
      <c r="J160" s="225">
        <f>ROUND(I160*H160,2)</f>
        <v>0</v>
      </c>
      <c r="K160" s="221" t="s">
        <v>151</v>
      </c>
      <c r="L160" s="45"/>
      <c r="M160" s="226" t="s">
        <v>1</v>
      </c>
      <c r="N160" s="227" t="s">
        <v>40</v>
      </c>
      <c r="O160" s="92"/>
      <c r="P160" s="228">
        <f>O160*H160</f>
        <v>0</v>
      </c>
      <c r="Q160" s="228">
        <v>0.0014400000000000001</v>
      </c>
      <c r="R160" s="228">
        <f>Q160*H160</f>
        <v>0.009676800000000001</v>
      </c>
      <c r="S160" s="228">
        <v>0</v>
      </c>
      <c r="T160" s="229">
        <f>S160*H160</f>
        <v>0</v>
      </c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R160" s="230" t="s">
        <v>173</v>
      </c>
      <c r="AT160" s="230" t="s">
        <v>147</v>
      </c>
      <c r="AU160" s="230" t="s">
        <v>85</v>
      </c>
      <c r="AY160" s="18" t="s">
        <v>144</v>
      </c>
      <c r="BE160" s="231">
        <f>IF(N160="základní",J160,0)</f>
        <v>0</v>
      </c>
      <c r="BF160" s="231">
        <f>IF(N160="snížená",J160,0)</f>
        <v>0</v>
      </c>
      <c r="BG160" s="231">
        <f>IF(N160="zákl. přenesená",J160,0)</f>
        <v>0</v>
      </c>
      <c r="BH160" s="231">
        <f>IF(N160="sníž. přenesená",J160,0)</f>
        <v>0</v>
      </c>
      <c r="BI160" s="231">
        <f>IF(N160="nulová",J160,0)</f>
        <v>0</v>
      </c>
      <c r="BJ160" s="18" t="s">
        <v>83</v>
      </c>
      <c r="BK160" s="231">
        <f>ROUND(I160*H160,2)</f>
        <v>0</v>
      </c>
      <c r="BL160" s="18" t="s">
        <v>173</v>
      </c>
      <c r="BM160" s="230" t="s">
        <v>1110</v>
      </c>
    </row>
    <row r="161" s="2" customFormat="1">
      <c r="A161" s="39"/>
      <c r="B161" s="40"/>
      <c r="C161" s="41"/>
      <c r="D161" s="232" t="s">
        <v>154</v>
      </c>
      <c r="E161" s="41"/>
      <c r="F161" s="233" t="s">
        <v>1111</v>
      </c>
      <c r="G161" s="41"/>
      <c r="H161" s="41"/>
      <c r="I161" s="234"/>
      <c r="J161" s="41"/>
      <c r="K161" s="41"/>
      <c r="L161" s="45"/>
      <c r="M161" s="235"/>
      <c r="N161" s="236"/>
      <c r="O161" s="92"/>
      <c r="P161" s="92"/>
      <c r="Q161" s="92"/>
      <c r="R161" s="92"/>
      <c r="S161" s="92"/>
      <c r="T161" s="93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T161" s="18" t="s">
        <v>154</v>
      </c>
      <c r="AU161" s="18" t="s">
        <v>85</v>
      </c>
    </row>
    <row r="162" s="2" customFormat="1">
      <c r="A162" s="39"/>
      <c r="B162" s="40"/>
      <c r="C162" s="41"/>
      <c r="D162" s="237" t="s">
        <v>155</v>
      </c>
      <c r="E162" s="41"/>
      <c r="F162" s="238" t="s">
        <v>1112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155</v>
      </c>
      <c r="AU162" s="18" t="s">
        <v>85</v>
      </c>
    </row>
    <row r="163" s="14" customFormat="1">
      <c r="A163" s="14"/>
      <c r="B163" s="249"/>
      <c r="C163" s="250"/>
      <c r="D163" s="232" t="s">
        <v>157</v>
      </c>
      <c r="E163" s="251" t="s">
        <v>1</v>
      </c>
      <c r="F163" s="252" t="s">
        <v>1113</v>
      </c>
      <c r="G163" s="250"/>
      <c r="H163" s="253">
        <v>6.7199999999999998</v>
      </c>
      <c r="I163" s="254"/>
      <c r="J163" s="250"/>
      <c r="K163" s="250"/>
      <c r="L163" s="255"/>
      <c r="M163" s="256"/>
      <c r="N163" s="257"/>
      <c r="O163" s="257"/>
      <c r="P163" s="257"/>
      <c r="Q163" s="257"/>
      <c r="R163" s="257"/>
      <c r="S163" s="257"/>
      <c r="T163" s="258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9" t="s">
        <v>157</v>
      </c>
      <c r="AU163" s="259" t="s">
        <v>85</v>
      </c>
      <c r="AV163" s="14" t="s">
        <v>85</v>
      </c>
      <c r="AW163" s="14" t="s">
        <v>32</v>
      </c>
      <c r="AX163" s="14" t="s">
        <v>83</v>
      </c>
      <c r="AY163" s="259" t="s">
        <v>144</v>
      </c>
    </row>
    <row r="164" s="2" customFormat="1" ht="16.5" customHeight="1">
      <c r="A164" s="39"/>
      <c r="B164" s="40"/>
      <c r="C164" s="219" t="s">
        <v>230</v>
      </c>
      <c r="D164" s="219" t="s">
        <v>147</v>
      </c>
      <c r="E164" s="220" t="s">
        <v>1114</v>
      </c>
      <c r="F164" s="221" t="s">
        <v>1115</v>
      </c>
      <c r="G164" s="222" t="s">
        <v>279</v>
      </c>
      <c r="H164" s="223">
        <v>6.7199999999999998</v>
      </c>
      <c r="I164" s="224"/>
      <c r="J164" s="225">
        <f>ROUND(I164*H164,2)</f>
        <v>0</v>
      </c>
      <c r="K164" s="221" t="s">
        <v>151</v>
      </c>
      <c r="L164" s="45"/>
      <c r="M164" s="226" t="s">
        <v>1</v>
      </c>
      <c r="N164" s="227" t="s">
        <v>40</v>
      </c>
      <c r="O164" s="92"/>
      <c r="P164" s="228">
        <f>O164*H164</f>
        <v>0</v>
      </c>
      <c r="Q164" s="228">
        <v>4.0000000000000003E-05</v>
      </c>
      <c r="R164" s="228">
        <f>Q164*H164</f>
        <v>0.00026880000000000003</v>
      </c>
      <c r="S164" s="228">
        <v>0</v>
      </c>
      <c r="T164" s="229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30" t="s">
        <v>173</v>
      </c>
      <c r="AT164" s="230" t="s">
        <v>147</v>
      </c>
      <c r="AU164" s="230" t="s">
        <v>85</v>
      </c>
      <c r="AY164" s="18" t="s">
        <v>144</v>
      </c>
      <c r="BE164" s="231">
        <f>IF(N164="základní",J164,0)</f>
        <v>0</v>
      </c>
      <c r="BF164" s="231">
        <f>IF(N164="snížená",J164,0)</f>
        <v>0</v>
      </c>
      <c r="BG164" s="231">
        <f>IF(N164="zákl. přenesená",J164,0)</f>
        <v>0</v>
      </c>
      <c r="BH164" s="231">
        <f>IF(N164="sníž. přenesená",J164,0)</f>
        <v>0</v>
      </c>
      <c r="BI164" s="231">
        <f>IF(N164="nulová",J164,0)</f>
        <v>0</v>
      </c>
      <c r="BJ164" s="18" t="s">
        <v>83</v>
      </c>
      <c r="BK164" s="231">
        <f>ROUND(I164*H164,2)</f>
        <v>0</v>
      </c>
      <c r="BL164" s="18" t="s">
        <v>173</v>
      </c>
      <c r="BM164" s="230" t="s">
        <v>1116</v>
      </c>
    </row>
    <row r="165" s="2" customFormat="1">
      <c r="A165" s="39"/>
      <c r="B165" s="40"/>
      <c r="C165" s="41"/>
      <c r="D165" s="232" t="s">
        <v>154</v>
      </c>
      <c r="E165" s="41"/>
      <c r="F165" s="233" t="s">
        <v>1117</v>
      </c>
      <c r="G165" s="41"/>
      <c r="H165" s="41"/>
      <c r="I165" s="234"/>
      <c r="J165" s="41"/>
      <c r="K165" s="41"/>
      <c r="L165" s="45"/>
      <c r="M165" s="235"/>
      <c r="N165" s="236"/>
      <c r="O165" s="92"/>
      <c r="P165" s="92"/>
      <c r="Q165" s="92"/>
      <c r="R165" s="92"/>
      <c r="S165" s="92"/>
      <c r="T165" s="93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154</v>
      </c>
      <c r="AU165" s="18" t="s">
        <v>85</v>
      </c>
    </row>
    <row r="166" s="2" customFormat="1">
      <c r="A166" s="39"/>
      <c r="B166" s="40"/>
      <c r="C166" s="41"/>
      <c r="D166" s="237" t="s">
        <v>155</v>
      </c>
      <c r="E166" s="41"/>
      <c r="F166" s="238" t="s">
        <v>1118</v>
      </c>
      <c r="G166" s="41"/>
      <c r="H166" s="41"/>
      <c r="I166" s="234"/>
      <c r="J166" s="41"/>
      <c r="K166" s="41"/>
      <c r="L166" s="45"/>
      <c r="M166" s="235"/>
      <c r="N166" s="236"/>
      <c r="O166" s="92"/>
      <c r="P166" s="92"/>
      <c r="Q166" s="92"/>
      <c r="R166" s="92"/>
      <c r="S166" s="92"/>
      <c r="T166" s="93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T166" s="18" t="s">
        <v>155</v>
      </c>
      <c r="AU166" s="18" t="s">
        <v>85</v>
      </c>
    </row>
    <row r="167" s="12" customFormat="1" ht="22.8" customHeight="1">
      <c r="A167" s="12"/>
      <c r="B167" s="203"/>
      <c r="C167" s="204"/>
      <c r="D167" s="205" t="s">
        <v>74</v>
      </c>
      <c r="E167" s="217" t="s">
        <v>173</v>
      </c>
      <c r="F167" s="217" t="s">
        <v>859</v>
      </c>
      <c r="G167" s="204"/>
      <c r="H167" s="204"/>
      <c r="I167" s="207"/>
      <c r="J167" s="218">
        <f>BK167</f>
        <v>0</v>
      </c>
      <c r="K167" s="204"/>
      <c r="L167" s="209"/>
      <c r="M167" s="210"/>
      <c r="N167" s="211"/>
      <c r="O167" s="211"/>
      <c r="P167" s="212">
        <f>SUM(P168:P171)</f>
        <v>0</v>
      </c>
      <c r="Q167" s="211"/>
      <c r="R167" s="212">
        <f>SUM(R168:R171)</f>
        <v>0</v>
      </c>
      <c r="S167" s="211"/>
      <c r="T167" s="213">
        <f>SUM(T168:T171)</f>
        <v>0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14" t="s">
        <v>83</v>
      </c>
      <c r="AT167" s="215" t="s">
        <v>74</v>
      </c>
      <c r="AU167" s="215" t="s">
        <v>83</v>
      </c>
      <c r="AY167" s="214" t="s">
        <v>144</v>
      </c>
      <c r="BK167" s="216">
        <f>SUM(BK168:BK171)</f>
        <v>0</v>
      </c>
    </row>
    <row r="168" s="2" customFormat="1" ht="33" customHeight="1">
      <c r="A168" s="39"/>
      <c r="B168" s="40"/>
      <c r="C168" s="219" t="s">
        <v>239</v>
      </c>
      <c r="D168" s="219" t="s">
        <v>147</v>
      </c>
      <c r="E168" s="220" t="s">
        <v>860</v>
      </c>
      <c r="F168" s="221" t="s">
        <v>861</v>
      </c>
      <c r="G168" s="222" t="s">
        <v>279</v>
      </c>
      <c r="H168" s="223">
        <v>0.28799999999999998</v>
      </c>
      <c r="I168" s="224"/>
      <c r="J168" s="225">
        <f>ROUND(I168*H168,2)</f>
        <v>0</v>
      </c>
      <c r="K168" s="221" t="s">
        <v>151</v>
      </c>
      <c r="L168" s="45"/>
      <c r="M168" s="226" t="s">
        <v>1</v>
      </c>
      <c r="N168" s="227" t="s">
        <v>40</v>
      </c>
      <c r="O168" s="92"/>
      <c r="P168" s="228">
        <f>O168*H168</f>
        <v>0</v>
      </c>
      <c r="Q168" s="228">
        <v>0</v>
      </c>
      <c r="R168" s="228">
        <f>Q168*H168</f>
        <v>0</v>
      </c>
      <c r="S168" s="228">
        <v>0</v>
      </c>
      <c r="T168" s="229">
        <f>S168*H168</f>
        <v>0</v>
      </c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R168" s="230" t="s">
        <v>173</v>
      </c>
      <c r="AT168" s="230" t="s">
        <v>147</v>
      </c>
      <c r="AU168" s="230" t="s">
        <v>85</v>
      </c>
      <c r="AY168" s="18" t="s">
        <v>144</v>
      </c>
      <c r="BE168" s="231">
        <f>IF(N168="základní",J168,0)</f>
        <v>0</v>
      </c>
      <c r="BF168" s="231">
        <f>IF(N168="snížená",J168,0)</f>
        <v>0</v>
      </c>
      <c r="BG168" s="231">
        <f>IF(N168="zákl. přenesená",J168,0)</f>
        <v>0</v>
      </c>
      <c r="BH168" s="231">
        <f>IF(N168="sníž. přenesená",J168,0)</f>
        <v>0</v>
      </c>
      <c r="BI168" s="231">
        <f>IF(N168="nulová",J168,0)</f>
        <v>0</v>
      </c>
      <c r="BJ168" s="18" t="s">
        <v>83</v>
      </c>
      <c r="BK168" s="231">
        <f>ROUND(I168*H168,2)</f>
        <v>0</v>
      </c>
      <c r="BL168" s="18" t="s">
        <v>173</v>
      </c>
      <c r="BM168" s="230" t="s">
        <v>1119</v>
      </c>
    </row>
    <row r="169" s="2" customFormat="1">
      <c r="A169" s="39"/>
      <c r="B169" s="40"/>
      <c r="C169" s="41"/>
      <c r="D169" s="232" t="s">
        <v>154</v>
      </c>
      <c r="E169" s="41"/>
      <c r="F169" s="233" t="s">
        <v>863</v>
      </c>
      <c r="G169" s="41"/>
      <c r="H169" s="41"/>
      <c r="I169" s="234"/>
      <c r="J169" s="41"/>
      <c r="K169" s="41"/>
      <c r="L169" s="45"/>
      <c r="M169" s="235"/>
      <c r="N169" s="236"/>
      <c r="O169" s="92"/>
      <c r="P169" s="92"/>
      <c r="Q169" s="92"/>
      <c r="R169" s="92"/>
      <c r="S169" s="92"/>
      <c r="T169" s="93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T169" s="18" t="s">
        <v>154</v>
      </c>
      <c r="AU169" s="18" t="s">
        <v>85</v>
      </c>
    </row>
    <row r="170" s="2" customFormat="1">
      <c r="A170" s="39"/>
      <c r="B170" s="40"/>
      <c r="C170" s="41"/>
      <c r="D170" s="237" t="s">
        <v>155</v>
      </c>
      <c r="E170" s="41"/>
      <c r="F170" s="238" t="s">
        <v>864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155</v>
      </c>
      <c r="AU170" s="18" t="s">
        <v>85</v>
      </c>
    </row>
    <row r="171" s="14" customFormat="1">
      <c r="A171" s="14"/>
      <c r="B171" s="249"/>
      <c r="C171" s="250"/>
      <c r="D171" s="232" t="s">
        <v>157</v>
      </c>
      <c r="E171" s="251" t="s">
        <v>1</v>
      </c>
      <c r="F171" s="252" t="s">
        <v>1120</v>
      </c>
      <c r="G171" s="250"/>
      <c r="H171" s="253">
        <v>0.28799999999999998</v>
      </c>
      <c r="I171" s="254"/>
      <c r="J171" s="250"/>
      <c r="K171" s="250"/>
      <c r="L171" s="255"/>
      <c r="M171" s="256"/>
      <c r="N171" s="257"/>
      <c r="O171" s="257"/>
      <c r="P171" s="257"/>
      <c r="Q171" s="257"/>
      <c r="R171" s="257"/>
      <c r="S171" s="257"/>
      <c r="T171" s="258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59" t="s">
        <v>157</v>
      </c>
      <c r="AU171" s="259" t="s">
        <v>85</v>
      </c>
      <c r="AV171" s="14" t="s">
        <v>85</v>
      </c>
      <c r="AW171" s="14" t="s">
        <v>32</v>
      </c>
      <c r="AX171" s="14" t="s">
        <v>83</v>
      </c>
      <c r="AY171" s="259" t="s">
        <v>144</v>
      </c>
    </row>
    <row r="172" s="12" customFormat="1" ht="22.8" customHeight="1">
      <c r="A172" s="12"/>
      <c r="B172" s="203"/>
      <c r="C172" s="204"/>
      <c r="D172" s="205" t="s">
        <v>74</v>
      </c>
      <c r="E172" s="217" t="s">
        <v>143</v>
      </c>
      <c r="F172" s="217" t="s">
        <v>547</v>
      </c>
      <c r="G172" s="204"/>
      <c r="H172" s="204"/>
      <c r="I172" s="207"/>
      <c r="J172" s="218">
        <f>BK172</f>
        <v>0</v>
      </c>
      <c r="K172" s="204"/>
      <c r="L172" s="209"/>
      <c r="M172" s="210"/>
      <c r="N172" s="211"/>
      <c r="O172" s="211"/>
      <c r="P172" s="212">
        <f>SUM(P173:P176)</f>
        <v>0</v>
      </c>
      <c r="Q172" s="211"/>
      <c r="R172" s="212">
        <f>SUM(R173:R176)</f>
        <v>0</v>
      </c>
      <c r="S172" s="211"/>
      <c r="T172" s="213">
        <f>SUM(T173:T176)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4" t="s">
        <v>83</v>
      </c>
      <c r="AT172" s="215" t="s">
        <v>74</v>
      </c>
      <c r="AU172" s="215" t="s">
        <v>83</v>
      </c>
      <c r="AY172" s="214" t="s">
        <v>144</v>
      </c>
      <c r="BK172" s="216">
        <f>SUM(BK173:BK176)</f>
        <v>0</v>
      </c>
    </row>
    <row r="173" s="2" customFormat="1" ht="24.15" customHeight="1">
      <c r="A173" s="39"/>
      <c r="B173" s="40"/>
      <c r="C173" s="219" t="s">
        <v>251</v>
      </c>
      <c r="D173" s="219" t="s">
        <v>147</v>
      </c>
      <c r="E173" s="220" t="s">
        <v>730</v>
      </c>
      <c r="F173" s="221" t="s">
        <v>731</v>
      </c>
      <c r="G173" s="222" t="s">
        <v>279</v>
      </c>
      <c r="H173" s="223">
        <v>12.746</v>
      </c>
      <c r="I173" s="224"/>
      <c r="J173" s="225">
        <f>ROUND(I173*H173,2)</f>
        <v>0</v>
      </c>
      <c r="K173" s="221" t="s">
        <v>151</v>
      </c>
      <c r="L173" s="45"/>
      <c r="M173" s="226" t="s">
        <v>1</v>
      </c>
      <c r="N173" s="227" t="s">
        <v>40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173</v>
      </c>
      <c r="AT173" s="230" t="s">
        <v>147</v>
      </c>
      <c r="AU173" s="230" t="s">
        <v>85</v>
      </c>
      <c r="AY173" s="18" t="s">
        <v>144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83</v>
      </c>
      <c r="BK173" s="231">
        <f>ROUND(I173*H173,2)</f>
        <v>0</v>
      </c>
      <c r="BL173" s="18" t="s">
        <v>173</v>
      </c>
      <c r="BM173" s="230" t="s">
        <v>1121</v>
      </c>
    </row>
    <row r="174" s="2" customFormat="1">
      <c r="A174" s="39"/>
      <c r="B174" s="40"/>
      <c r="C174" s="41"/>
      <c r="D174" s="232" t="s">
        <v>154</v>
      </c>
      <c r="E174" s="41"/>
      <c r="F174" s="233" t="s">
        <v>733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154</v>
      </c>
      <c r="AU174" s="18" t="s">
        <v>85</v>
      </c>
    </row>
    <row r="175" s="2" customFormat="1">
      <c r="A175" s="39"/>
      <c r="B175" s="40"/>
      <c r="C175" s="41"/>
      <c r="D175" s="237" t="s">
        <v>155</v>
      </c>
      <c r="E175" s="41"/>
      <c r="F175" s="238" t="s">
        <v>734</v>
      </c>
      <c r="G175" s="41"/>
      <c r="H175" s="41"/>
      <c r="I175" s="234"/>
      <c r="J175" s="41"/>
      <c r="K175" s="41"/>
      <c r="L175" s="45"/>
      <c r="M175" s="235"/>
      <c r="N175" s="236"/>
      <c r="O175" s="92"/>
      <c r="P175" s="92"/>
      <c r="Q175" s="92"/>
      <c r="R175" s="92"/>
      <c r="S175" s="92"/>
      <c r="T175" s="93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T175" s="18" t="s">
        <v>155</v>
      </c>
      <c r="AU175" s="18" t="s">
        <v>85</v>
      </c>
    </row>
    <row r="176" s="14" customFormat="1">
      <c r="A176" s="14"/>
      <c r="B176" s="249"/>
      <c r="C176" s="250"/>
      <c r="D176" s="232" t="s">
        <v>157</v>
      </c>
      <c r="E176" s="251" t="s">
        <v>1</v>
      </c>
      <c r="F176" s="252" t="s">
        <v>1122</v>
      </c>
      <c r="G176" s="250"/>
      <c r="H176" s="253">
        <v>12.746</v>
      </c>
      <c r="I176" s="254"/>
      <c r="J176" s="250"/>
      <c r="K176" s="250"/>
      <c r="L176" s="255"/>
      <c r="M176" s="256"/>
      <c r="N176" s="257"/>
      <c r="O176" s="257"/>
      <c r="P176" s="257"/>
      <c r="Q176" s="257"/>
      <c r="R176" s="257"/>
      <c r="S176" s="257"/>
      <c r="T176" s="258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59" t="s">
        <v>157</v>
      </c>
      <c r="AU176" s="259" t="s">
        <v>85</v>
      </c>
      <c r="AV176" s="14" t="s">
        <v>85</v>
      </c>
      <c r="AW176" s="14" t="s">
        <v>32</v>
      </c>
      <c r="AX176" s="14" t="s">
        <v>83</v>
      </c>
      <c r="AY176" s="259" t="s">
        <v>144</v>
      </c>
    </row>
    <row r="177" s="12" customFormat="1" ht="22.8" customHeight="1">
      <c r="A177" s="12"/>
      <c r="B177" s="203"/>
      <c r="C177" s="204"/>
      <c r="D177" s="205" t="s">
        <v>74</v>
      </c>
      <c r="E177" s="217" t="s">
        <v>223</v>
      </c>
      <c r="F177" s="217" t="s">
        <v>602</v>
      </c>
      <c r="G177" s="204"/>
      <c r="H177" s="204"/>
      <c r="I177" s="207"/>
      <c r="J177" s="218">
        <f>BK177</f>
        <v>0</v>
      </c>
      <c r="K177" s="204"/>
      <c r="L177" s="209"/>
      <c r="M177" s="210"/>
      <c r="N177" s="211"/>
      <c r="O177" s="211"/>
      <c r="P177" s="212">
        <f>SUM(P178:P187)</f>
        <v>0</v>
      </c>
      <c r="Q177" s="211"/>
      <c r="R177" s="212">
        <f>SUM(R178:R187)</f>
        <v>1.5019999999999998</v>
      </c>
      <c r="S177" s="211"/>
      <c r="T177" s="213">
        <f>SUM(T178:T187)</f>
        <v>0</v>
      </c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R177" s="214" t="s">
        <v>83</v>
      </c>
      <c r="AT177" s="215" t="s">
        <v>74</v>
      </c>
      <c r="AU177" s="215" t="s">
        <v>83</v>
      </c>
      <c r="AY177" s="214" t="s">
        <v>144</v>
      </c>
      <c r="BK177" s="216">
        <f>SUM(BK178:BK187)</f>
        <v>0</v>
      </c>
    </row>
    <row r="178" s="2" customFormat="1" ht="24.15" customHeight="1">
      <c r="A178" s="39"/>
      <c r="B178" s="40"/>
      <c r="C178" s="219" t="s">
        <v>258</v>
      </c>
      <c r="D178" s="219" t="s">
        <v>147</v>
      </c>
      <c r="E178" s="220" t="s">
        <v>1123</v>
      </c>
      <c r="F178" s="221" t="s">
        <v>1124</v>
      </c>
      <c r="G178" s="222" t="s">
        <v>217</v>
      </c>
      <c r="H178" s="223">
        <v>2</v>
      </c>
      <c r="I178" s="224"/>
      <c r="J178" s="225">
        <f>ROUND(I178*H178,2)</f>
        <v>0</v>
      </c>
      <c r="K178" s="221" t="s">
        <v>151</v>
      </c>
      <c r="L178" s="45"/>
      <c r="M178" s="226" t="s">
        <v>1</v>
      </c>
      <c r="N178" s="227" t="s">
        <v>40</v>
      </c>
      <c r="O178" s="92"/>
      <c r="P178" s="228">
        <f>O178*H178</f>
        <v>0</v>
      </c>
      <c r="Q178" s="228">
        <v>0</v>
      </c>
      <c r="R178" s="228">
        <f>Q178*H178</f>
        <v>0</v>
      </c>
      <c r="S178" s="228">
        <v>0</v>
      </c>
      <c r="T178" s="229">
        <f>S178*H178</f>
        <v>0</v>
      </c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R178" s="230" t="s">
        <v>173</v>
      </c>
      <c r="AT178" s="230" t="s">
        <v>147</v>
      </c>
      <c r="AU178" s="230" t="s">
        <v>85</v>
      </c>
      <c r="AY178" s="18" t="s">
        <v>144</v>
      </c>
      <c r="BE178" s="231">
        <f>IF(N178="základní",J178,0)</f>
        <v>0</v>
      </c>
      <c r="BF178" s="231">
        <f>IF(N178="snížená",J178,0)</f>
        <v>0</v>
      </c>
      <c r="BG178" s="231">
        <f>IF(N178="zákl. přenesená",J178,0)</f>
        <v>0</v>
      </c>
      <c r="BH178" s="231">
        <f>IF(N178="sníž. přenesená",J178,0)</f>
        <v>0</v>
      </c>
      <c r="BI178" s="231">
        <f>IF(N178="nulová",J178,0)</f>
        <v>0</v>
      </c>
      <c r="BJ178" s="18" t="s">
        <v>83</v>
      </c>
      <c r="BK178" s="231">
        <f>ROUND(I178*H178,2)</f>
        <v>0</v>
      </c>
      <c r="BL178" s="18" t="s">
        <v>173</v>
      </c>
      <c r="BM178" s="230" t="s">
        <v>1125</v>
      </c>
    </row>
    <row r="179" s="2" customFormat="1">
      <c r="A179" s="39"/>
      <c r="B179" s="40"/>
      <c r="C179" s="41"/>
      <c r="D179" s="232" t="s">
        <v>154</v>
      </c>
      <c r="E179" s="41"/>
      <c r="F179" s="233" t="s">
        <v>1124</v>
      </c>
      <c r="G179" s="41"/>
      <c r="H179" s="41"/>
      <c r="I179" s="234"/>
      <c r="J179" s="41"/>
      <c r="K179" s="41"/>
      <c r="L179" s="45"/>
      <c r="M179" s="235"/>
      <c r="N179" s="236"/>
      <c r="O179" s="92"/>
      <c r="P179" s="92"/>
      <c r="Q179" s="92"/>
      <c r="R179" s="92"/>
      <c r="S179" s="92"/>
      <c r="T179" s="93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T179" s="18" t="s">
        <v>154</v>
      </c>
      <c r="AU179" s="18" t="s">
        <v>85</v>
      </c>
    </row>
    <row r="180" s="2" customFormat="1">
      <c r="A180" s="39"/>
      <c r="B180" s="40"/>
      <c r="C180" s="41"/>
      <c r="D180" s="237" t="s">
        <v>155</v>
      </c>
      <c r="E180" s="41"/>
      <c r="F180" s="238" t="s">
        <v>1126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155</v>
      </c>
      <c r="AU180" s="18" t="s">
        <v>85</v>
      </c>
    </row>
    <row r="181" s="2" customFormat="1" ht="24.15" customHeight="1">
      <c r="A181" s="39"/>
      <c r="B181" s="40"/>
      <c r="C181" s="286" t="s">
        <v>267</v>
      </c>
      <c r="D181" s="286" t="s">
        <v>417</v>
      </c>
      <c r="E181" s="287" t="s">
        <v>1127</v>
      </c>
      <c r="F181" s="288" t="s">
        <v>1128</v>
      </c>
      <c r="G181" s="289" t="s">
        <v>217</v>
      </c>
      <c r="H181" s="290">
        <v>2</v>
      </c>
      <c r="I181" s="291"/>
      <c r="J181" s="292">
        <f>ROUND(I181*H181,2)</f>
        <v>0</v>
      </c>
      <c r="K181" s="288" t="s">
        <v>151</v>
      </c>
      <c r="L181" s="293"/>
      <c r="M181" s="294" t="s">
        <v>1</v>
      </c>
      <c r="N181" s="295" t="s">
        <v>40</v>
      </c>
      <c r="O181" s="92"/>
      <c r="P181" s="228">
        <f>O181*H181</f>
        <v>0</v>
      </c>
      <c r="Q181" s="228">
        <v>0.18099999999999999</v>
      </c>
      <c r="R181" s="228">
        <f>Q181*H181</f>
        <v>0.36199999999999999</v>
      </c>
      <c r="S181" s="228">
        <v>0</v>
      </c>
      <c r="T181" s="229">
        <f>S181*H181</f>
        <v>0</v>
      </c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R181" s="230" t="s">
        <v>214</v>
      </c>
      <c r="AT181" s="230" t="s">
        <v>417</v>
      </c>
      <c r="AU181" s="230" t="s">
        <v>85</v>
      </c>
      <c r="AY181" s="18" t="s">
        <v>144</v>
      </c>
      <c r="BE181" s="231">
        <f>IF(N181="základní",J181,0)</f>
        <v>0</v>
      </c>
      <c r="BF181" s="231">
        <f>IF(N181="snížená",J181,0)</f>
        <v>0</v>
      </c>
      <c r="BG181" s="231">
        <f>IF(N181="zákl. přenesená",J181,0)</f>
        <v>0</v>
      </c>
      <c r="BH181" s="231">
        <f>IF(N181="sníž. přenesená",J181,0)</f>
        <v>0</v>
      </c>
      <c r="BI181" s="231">
        <f>IF(N181="nulová",J181,0)</f>
        <v>0</v>
      </c>
      <c r="BJ181" s="18" t="s">
        <v>83</v>
      </c>
      <c r="BK181" s="231">
        <f>ROUND(I181*H181,2)</f>
        <v>0</v>
      </c>
      <c r="BL181" s="18" t="s">
        <v>173</v>
      </c>
      <c r="BM181" s="230" t="s">
        <v>1129</v>
      </c>
    </row>
    <row r="182" s="2" customFormat="1">
      <c r="A182" s="39"/>
      <c r="B182" s="40"/>
      <c r="C182" s="41"/>
      <c r="D182" s="232" t="s">
        <v>154</v>
      </c>
      <c r="E182" s="41"/>
      <c r="F182" s="233" t="s">
        <v>1128</v>
      </c>
      <c r="G182" s="41"/>
      <c r="H182" s="41"/>
      <c r="I182" s="234"/>
      <c r="J182" s="41"/>
      <c r="K182" s="41"/>
      <c r="L182" s="45"/>
      <c r="M182" s="235"/>
      <c r="N182" s="236"/>
      <c r="O182" s="92"/>
      <c r="P182" s="92"/>
      <c r="Q182" s="92"/>
      <c r="R182" s="92"/>
      <c r="S182" s="92"/>
      <c r="T182" s="93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T182" s="18" t="s">
        <v>154</v>
      </c>
      <c r="AU182" s="18" t="s">
        <v>85</v>
      </c>
    </row>
    <row r="183" s="2" customFormat="1" ht="24.15" customHeight="1">
      <c r="A183" s="39"/>
      <c r="B183" s="40"/>
      <c r="C183" s="219" t="s">
        <v>8</v>
      </c>
      <c r="D183" s="219" t="s">
        <v>147</v>
      </c>
      <c r="E183" s="220" t="s">
        <v>1130</v>
      </c>
      <c r="F183" s="221" t="s">
        <v>1131</v>
      </c>
      <c r="G183" s="222" t="s">
        <v>217</v>
      </c>
      <c r="H183" s="223">
        <v>2</v>
      </c>
      <c r="I183" s="224"/>
      <c r="J183" s="225">
        <f>ROUND(I183*H183,2)</f>
        <v>0</v>
      </c>
      <c r="K183" s="221" t="s">
        <v>151</v>
      </c>
      <c r="L183" s="45"/>
      <c r="M183" s="226" t="s">
        <v>1</v>
      </c>
      <c r="N183" s="227" t="s">
        <v>40</v>
      </c>
      <c r="O183" s="92"/>
      <c r="P183" s="228">
        <f>O183*H183</f>
        <v>0</v>
      </c>
      <c r="Q183" s="228">
        <v>0</v>
      </c>
      <c r="R183" s="228">
        <f>Q183*H183</f>
        <v>0</v>
      </c>
      <c r="S183" s="228">
        <v>0</v>
      </c>
      <c r="T183" s="229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30" t="s">
        <v>173</v>
      </c>
      <c r="AT183" s="230" t="s">
        <v>147</v>
      </c>
      <c r="AU183" s="230" t="s">
        <v>85</v>
      </c>
      <c r="AY183" s="18" t="s">
        <v>144</v>
      </c>
      <c r="BE183" s="231">
        <f>IF(N183="základní",J183,0)</f>
        <v>0</v>
      </c>
      <c r="BF183" s="231">
        <f>IF(N183="snížená",J183,0)</f>
        <v>0</v>
      </c>
      <c r="BG183" s="231">
        <f>IF(N183="zákl. přenesená",J183,0)</f>
        <v>0</v>
      </c>
      <c r="BH183" s="231">
        <f>IF(N183="sníž. přenesená",J183,0)</f>
        <v>0</v>
      </c>
      <c r="BI183" s="231">
        <f>IF(N183="nulová",J183,0)</f>
        <v>0</v>
      </c>
      <c r="BJ183" s="18" t="s">
        <v>83</v>
      </c>
      <c r="BK183" s="231">
        <f>ROUND(I183*H183,2)</f>
        <v>0</v>
      </c>
      <c r="BL183" s="18" t="s">
        <v>173</v>
      </c>
      <c r="BM183" s="230" t="s">
        <v>1132</v>
      </c>
    </row>
    <row r="184" s="2" customFormat="1">
      <c r="A184" s="39"/>
      <c r="B184" s="40"/>
      <c r="C184" s="41"/>
      <c r="D184" s="232" t="s">
        <v>154</v>
      </c>
      <c r="E184" s="41"/>
      <c r="F184" s="233" t="s">
        <v>1133</v>
      </c>
      <c r="G184" s="41"/>
      <c r="H184" s="41"/>
      <c r="I184" s="234"/>
      <c r="J184" s="41"/>
      <c r="K184" s="41"/>
      <c r="L184" s="45"/>
      <c r="M184" s="235"/>
      <c r="N184" s="236"/>
      <c r="O184" s="92"/>
      <c r="P184" s="92"/>
      <c r="Q184" s="92"/>
      <c r="R184" s="92"/>
      <c r="S184" s="92"/>
      <c r="T184" s="93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154</v>
      </c>
      <c r="AU184" s="18" t="s">
        <v>85</v>
      </c>
    </row>
    <row r="185" s="2" customFormat="1">
      <c r="A185" s="39"/>
      <c r="B185" s="40"/>
      <c r="C185" s="41"/>
      <c r="D185" s="237" t="s">
        <v>155</v>
      </c>
      <c r="E185" s="41"/>
      <c r="F185" s="238" t="s">
        <v>1134</v>
      </c>
      <c r="G185" s="41"/>
      <c r="H185" s="41"/>
      <c r="I185" s="234"/>
      <c r="J185" s="41"/>
      <c r="K185" s="41"/>
      <c r="L185" s="45"/>
      <c r="M185" s="235"/>
      <c r="N185" s="236"/>
      <c r="O185" s="92"/>
      <c r="P185" s="92"/>
      <c r="Q185" s="92"/>
      <c r="R185" s="92"/>
      <c r="S185" s="92"/>
      <c r="T185" s="93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T185" s="18" t="s">
        <v>155</v>
      </c>
      <c r="AU185" s="18" t="s">
        <v>85</v>
      </c>
    </row>
    <row r="186" s="2" customFormat="1" ht="24.15" customHeight="1">
      <c r="A186" s="39"/>
      <c r="B186" s="40"/>
      <c r="C186" s="286" t="s">
        <v>416</v>
      </c>
      <c r="D186" s="286" t="s">
        <v>417</v>
      </c>
      <c r="E186" s="287" t="s">
        <v>1135</v>
      </c>
      <c r="F186" s="288" t="s">
        <v>1136</v>
      </c>
      <c r="G186" s="289" t="s">
        <v>217</v>
      </c>
      <c r="H186" s="290">
        <v>2</v>
      </c>
      <c r="I186" s="291"/>
      <c r="J186" s="292">
        <f>ROUND(I186*H186,2)</f>
        <v>0</v>
      </c>
      <c r="K186" s="288" t="s">
        <v>151</v>
      </c>
      <c r="L186" s="293"/>
      <c r="M186" s="294" t="s">
        <v>1</v>
      </c>
      <c r="N186" s="295" t="s">
        <v>40</v>
      </c>
      <c r="O186" s="92"/>
      <c r="P186" s="228">
        <f>O186*H186</f>
        <v>0</v>
      </c>
      <c r="Q186" s="228">
        <v>0.56999999999999995</v>
      </c>
      <c r="R186" s="228">
        <f>Q186*H186</f>
        <v>1.1399999999999999</v>
      </c>
      <c r="S186" s="228">
        <v>0</v>
      </c>
      <c r="T186" s="229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30" t="s">
        <v>214</v>
      </c>
      <c r="AT186" s="230" t="s">
        <v>417</v>
      </c>
      <c r="AU186" s="230" t="s">
        <v>85</v>
      </c>
      <c r="AY186" s="18" t="s">
        <v>144</v>
      </c>
      <c r="BE186" s="231">
        <f>IF(N186="základní",J186,0)</f>
        <v>0</v>
      </c>
      <c r="BF186" s="231">
        <f>IF(N186="snížená",J186,0)</f>
        <v>0</v>
      </c>
      <c r="BG186" s="231">
        <f>IF(N186="zákl. přenesená",J186,0)</f>
        <v>0</v>
      </c>
      <c r="BH186" s="231">
        <f>IF(N186="sníž. přenesená",J186,0)</f>
        <v>0</v>
      </c>
      <c r="BI186" s="231">
        <f>IF(N186="nulová",J186,0)</f>
        <v>0</v>
      </c>
      <c r="BJ186" s="18" t="s">
        <v>83</v>
      </c>
      <c r="BK186" s="231">
        <f>ROUND(I186*H186,2)</f>
        <v>0</v>
      </c>
      <c r="BL186" s="18" t="s">
        <v>173</v>
      </c>
      <c r="BM186" s="230" t="s">
        <v>1137</v>
      </c>
    </row>
    <row r="187" s="2" customFormat="1">
      <c r="A187" s="39"/>
      <c r="B187" s="40"/>
      <c r="C187" s="41"/>
      <c r="D187" s="232" t="s">
        <v>154</v>
      </c>
      <c r="E187" s="41"/>
      <c r="F187" s="233" t="s">
        <v>1136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154</v>
      </c>
      <c r="AU187" s="18" t="s">
        <v>85</v>
      </c>
    </row>
    <row r="188" s="12" customFormat="1" ht="25.92" customHeight="1">
      <c r="A188" s="12"/>
      <c r="B188" s="203"/>
      <c r="C188" s="204"/>
      <c r="D188" s="205" t="s">
        <v>74</v>
      </c>
      <c r="E188" s="206" t="s">
        <v>750</v>
      </c>
      <c r="F188" s="206" t="s">
        <v>751</v>
      </c>
      <c r="G188" s="204"/>
      <c r="H188" s="204"/>
      <c r="I188" s="207"/>
      <c r="J188" s="208">
        <f>BK188</f>
        <v>0</v>
      </c>
      <c r="K188" s="204"/>
      <c r="L188" s="209"/>
      <c r="M188" s="210"/>
      <c r="N188" s="211"/>
      <c r="O188" s="211"/>
      <c r="P188" s="212">
        <f>P189+P200+P204</f>
        <v>0</v>
      </c>
      <c r="Q188" s="211"/>
      <c r="R188" s="212">
        <f>R189+R200+R204</f>
        <v>0</v>
      </c>
      <c r="S188" s="211"/>
      <c r="T188" s="213">
        <f>T189+T200+T204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4" t="s">
        <v>85</v>
      </c>
      <c r="AT188" s="215" t="s">
        <v>74</v>
      </c>
      <c r="AU188" s="215" t="s">
        <v>75</v>
      </c>
      <c r="AY188" s="214" t="s">
        <v>144</v>
      </c>
      <c r="BK188" s="216">
        <f>BK189+BK200+BK204</f>
        <v>0</v>
      </c>
    </row>
    <row r="189" s="12" customFormat="1" ht="22.8" customHeight="1">
      <c r="A189" s="12"/>
      <c r="B189" s="203"/>
      <c r="C189" s="204"/>
      <c r="D189" s="205" t="s">
        <v>74</v>
      </c>
      <c r="E189" s="217" t="s">
        <v>1138</v>
      </c>
      <c r="F189" s="217" t="s">
        <v>1139</v>
      </c>
      <c r="G189" s="204"/>
      <c r="H189" s="204"/>
      <c r="I189" s="207"/>
      <c r="J189" s="218">
        <f>BK189</f>
        <v>0</v>
      </c>
      <c r="K189" s="204"/>
      <c r="L189" s="209"/>
      <c r="M189" s="210"/>
      <c r="N189" s="211"/>
      <c r="O189" s="211"/>
      <c r="P189" s="212">
        <f>SUM(P190:P199)</f>
        <v>0</v>
      </c>
      <c r="Q189" s="211"/>
      <c r="R189" s="212">
        <f>SUM(R190:R199)</f>
        <v>0</v>
      </c>
      <c r="S189" s="211"/>
      <c r="T189" s="213">
        <f>SUM(T190:T199)</f>
        <v>0</v>
      </c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R189" s="214" t="s">
        <v>85</v>
      </c>
      <c r="AT189" s="215" t="s">
        <v>74</v>
      </c>
      <c r="AU189" s="215" t="s">
        <v>83</v>
      </c>
      <c r="AY189" s="214" t="s">
        <v>144</v>
      </c>
      <c r="BK189" s="216">
        <f>SUM(BK190:BK199)</f>
        <v>0</v>
      </c>
    </row>
    <row r="190" s="2" customFormat="1" ht="16.5" customHeight="1">
      <c r="A190" s="39"/>
      <c r="B190" s="40"/>
      <c r="C190" s="219" t="s">
        <v>422</v>
      </c>
      <c r="D190" s="219" t="s">
        <v>147</v>
      </c>
      <c r="E190" s="220" t="s">
        <v>813</v>
      </c>
      <c r="F190" s="221" t="s">
        <v>1140</v>
      </c>
      <c r="G190" s="222" t="s">
        <v>150</v>
      </c>
      <c r="H190" s="223">
        <v>1</v>
      </c>
      <c r="I190" s="224"/>
      <c r="J190" s="225">
        <f>ROUND(I190*H190,2)</f>
        <v>0</v>
      </c>
      <c r="K190" s="221" t="s">
        <v>1</v>
      </c>
      <c r="L190" s="45"/>
      <c r="M190" s="226" t="s">
        <v>1</v>
      </c>
      <c r="N190" s="227" t="s">
        <v>40</v>
      </c>
      <c r="O190" s="92"/>
      <c r="P190" s="228">
        <f>O190*H190</f>
        <v>0</v>
      </c>
      <c r="Q190" s="228">
        <v>0</v>
      </c>
      <c r="R190" s="228">
        <f>Q190*H190</f>
        <v>0</v>
      </c>
      <c r="S190" s="228">
        <v>0</v>
      </c>
      <c r="T190" s="229">
        <f>S190*H190</f>
        <v>0</v>
      </c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R190" s="230" t="s">
        <v>173</v>
      </c>
      <c r="AT190" s="230" t="s">
        <v>147</v>
      </c>
      <c r="AU190" s="230" t="s">
        <v>85</v>
      </c>
      <c r="AY190" s="18" t="s">
        <v>144</v>
      </c>
      <c r="BE190" s="231">
        <f>IF(N190="základní",J190,0)</f>
        <v>0</v>
      </c>
      <c r="BF190" s="231">
        <f>IF(N190="snížená",J190,0)</f>
        <v>0</v>
      </c>
      <c r="BG190" s="231">
        <f>IF(N190="zákl. přenesená",J190,0)</f>
        <v>0</v>
      </c>
      <c r="BH190" s="231">
        <f>IF(N190="sníž. přenesená",J190,0)</f>
        <v>0</v>
      </c>
      <c r="BI190" s="231">
        <f>IF(N190="nulová",J190,0)</f>
        <v>0</v>
      </c>
      <c r="BJ190" s="18" t="s">
        <v>83</v>
      </c>
      <c r="BK190" s="231">
        <f>ROUND(I190*H190,2)</f>
        <v>0</v>
      </c>
      <c r="BL190" s="18" t="s">
        <v>173</v>
      </c>
      <c r="BM190" s="230" t="s">
        <v>1141</v>
      </c>
    </row>
    <row r="191" s="2" customFormat="1">
      <c r="A191" s="39"/>
      <c r="B191" s="40"/>
      <c r="C191" s="41"/>
      <c r="D191" s="232" t="s">
        <v>154</v>
      </c>
      <c r="E191" s="41"/>
      <c r="F191" s="233" t="s">
        <v>1140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154</v>
      </c>
      <c r="AU191" s="18" t="s">
        <v>85</v>
      </c>
    </row>
    <row r="192" s="13" customFormat="1">
      <c r="A192" s="13"/>
      <c r="B192" s="239"/>
      <c r="C192" s="240"/>
      <c r="D192" s="232" t="s">
        <v>157</v>
      </c>
      <c r="E192" s="241" t="s">
        <v>1</v>
      </c>
      <c r="F192" s="242" t="s">
        <v>1142</v>
      </c>
      <c r="G192" s="240"/>
      <c r="H192" s="241" t="s">
        <v>1</v>
      </c>
      <c r="I192" s="243"/>
      <c r="J192" s="240"/>
      <c r="K192" s="240"/>
      <c r="L192" s="244"/>
      <c r="M192" s="245"/>
      <c r="N192" s="246"/>
      <c r="O192" s="246"/>
      <c r="P192" s="246"/>
      <c r="Q192" s="246"/>
      <c r="R192" s="246"/>
      <c r="S192" s="246"/>
      <c r="T192" s="247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8" t="s">
        <v>157</v>
      </c>
      <c r="AU192" s="248" t="s">
        <v>85</v>
      </c>
      <c r="AV192" s="13" t="s">
        <v>83</v>
      </c>
      <c r="AW192" s="13" t="s">
        <v>32</v>
      </c>
      <c r="AX192" s="13" t="s">
        <v>75</v>
      </c>
      <c r="AY192" s="248" t="s">
        <v>144</v>
      </c>
    </row>
    <row r="193" s="13" customFormat="1">
      <c r="A193" s="13"/>
      <c r="B193" s="239"/>
      <c r="C193" s="240"/>
      <c r="D193" s="232" t="s">
        <v>157</v>
      </c>
      <c r="E193" s="241" t="s">
        <v>1</v>
      </c>
      <c r="F193" s="242" t="s">
        <v>1143</v>
      </c>
      <c r="G193" s="240"/>
      <c r="H193" s="241" t="s">
        <v>1</v>
      </c>
      <c r="I193" s="243"/>
      <c r="J193" s="240"/>
      <c r="K193" s="240"/>
      <c r="L193" s="244"/>
      <c r="M193" s="245"/>
      <c r="N193" s="246"/>
      <c r="O193" s="246"/>
      <c r="P193" s="246"/>
      <c r="Q193" s="246"/>
      <c r="R193" s="246"/>
      <c r="S193" s="246"/>
      <c r="T193" s="247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8" t="s">
        <v>157</v>
      </c>
      <c r="AU193" s="248" t="s">
        <v>85</v>
      </c>
      <c r="AV193" s="13" t="s">
        <v>83</v>
      </c>
      <c r="AW193" s="13" t="s">
        <v>32</v>
      </c>
      <c r="AX193" s="13" t="s">
        <v>75</v>
      </c>
      <c r="AY193" s="248" t="s">
        <v>144</v>
      </c>
    </row>
    <row r="194" s="14" customFormat="1">
      <c r="A194" s="14"/>
      <c r="B194" s="249"/>
      <c r="C194" s="250"/>
      <c r="D194" s="232" t="s">
        <v>157</v>
      </c>
      <c r="E194" s="251" t="s">
        <v>1</v>
      </c>
      <c r="F194" s="252" t="s">
        <v>83</v>
      </c>
      <c r="G194" s="250"/>
      <c r="H194" s="253">
        <v>1</v>
      </c>
      <c r="I194" s="254"/>
      <c r="J194" s="250"/>
      <c r="K194" s="250"/>
      <c r="L194" s="255"/>
      <c r="M194" s="256"/>
      <c r="N194" s="257"/>
      <c r="O194" s="257"/>
      <c r="P194" s="257"/>
      <c r="Q194" s="257"/>
      <c r="R194" s="257"/>
      <c r="S194" s="257"/>
      <c r="T194" s="258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9" t="s">
        <v>157</v>
      </c>
      <c r="AU194" s="259" t="s">
        <v>85</v>
      </c>
      <c r="AV194" s="14" t="s">
        <v>85</v>
      </c>
      <c r="AW194" s="14" t="s">
        <v>32</v>
      </c>
      <c r="AX194" s="14" t="s">
        <v>83</v>
      </c>
      <c r="AY194" s="259" t="s">
        <v>144</v>
      </c>
    </row>
    <row r="195" s="2" customFormat="1" ht="16.5" customHeight="1">
      <c r="A195" s="39"/>
      <c r="B195" s="40"/>
      <c r="C195" s="219" t="s">
        <v>427</v>
      </c>
      <c r="D195" s="219" t="s">
        <v>147</v>
      </c>
      <c r="E195" s="220" t="s">
        <v>1144</v>
      </c>
      <c r="F195" s="221" t="s">
        <v>1145</v>
      </c>
      <c r="G195" s="222" t="s">
        <v>150</v>
      </c>
      <c r="H195" s="223">
        <v>1</v>
      </c>
      <c r="I195" s="224"/>
      <c r="J195" s="225">
        <f>ROUND(I195*H195,2)</f>
        <v>0</v>
      </c>
      <c r="K195" s="221" t="s">
        <v>1</v>
      </c>
      <c r="L195" s="45"/>
      <c r="M195" s="226" t="s">
        <v>1</v>
      </c>
      <c r="N195" s="227" t="s">
        <v>40</v>
      </c>
      <c r="O195" s="92"/>
      <c r="P195" s="228">
        <f>O195*H195</f>
        <v>0</v>
      </c>
      <c r="Q195" s="228">
        <v>0</v>
      </c>
      <c r="R195" s="228">
        <f>Q195*H195</f>
        <v>0</v>
      </c>
      <c r="S195" s="228">
        <v>0</v>
      </c>
      <c r="T195" s="229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30" t="s">
        <v>173</v>
      </c>
      <c r="AT195" s="230" t="s">
        <v>147</v>
      </c>
      <c r="AU195" s="230" t="s">
        <v>85</v>
      </c>
      <c r="AY195" s="18" t="s">
        <v>144</v>
      </c>
      <c r="BE195" s="231">
        <f>IF(N195="základní",J195,0)</f>
        <v>0</v>
      </c>
      <c r="BF195" s="231">
        <f>IF(N195="snížená",J195,0)</f>
        <v>0</v>
      </c>
      <c r="BG195" s="231">
        <f>IF(N195="zákl. přenesená",J195,0)</f>
        <v>0</v>
      </c>
      <c r="BH195" s="231">
        <f>IF(N195="sníž. přenesená",J195,0)</f>
        <v>0</v>
      </c>
      <c r="BI195" s="231">
        <f>IF(N195="nulová",J195,0)</f>
        <v>0</v>
      </c>
      <c r="BJ195" s="18" t="s">
        <v>83</v>
      </c>
      <c r="BK195" s="231">
        <f>ROUND(I195*H195,2)</f>
        <v>0</v>
      </c>
      <c r="BL195" s="18" t="s">
        <v>173</v>
      </c>
      <c r="BM195" s="230" t="s">
        <v>1146</v>
      </c>
    </row>
    <row r="196" s="2" customFormat="1">
      <c r="A196" s="39"/>
      <c r="B196" s="40"/>
      <c r="C196" s="41"/>
      <c r="D196" s="232" t="s">
        <v>154</v>
      </c>
      <c r="E196" s="41"/>
      <c r="F196" s="233" t="s">
        <v>1145</v>
      </c>
      <c r="G196" s="41"/>
      <c r="H196" s="41"/>
      <c r="I196" s="234"/>
      <c r="J196" s="41"/>
      <c r="K196" s="41"/>
      <c r="L196" s="45"/>
      <c r="M196" s="235"/>
      <c r="N196" s="236"/>
      <c r="O196" s="92"/>
      <c r="P196" s="92"/>
      <c r="Q196" s="92"/>
      <c r="R196" s="92"/>
      <c r="S196" s="92"/>
      <c r="T196" s="93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T196" s="18" t="s">
        <v>154</v>
      </c>
      <c r="AU196" s="18" t="s">
        <v>85</v>
      </c>
    </row>
    <row r="197" s="13" customFormat="1">
      <c r="A197" s="13"/>
      <c r="B197" s="239"/>
      <c r="C197" s="240"/>
      <c r="D197" s="232" t="s">
        <v>157</v>
      </c>
      <c r="E197" s="241" t="s">
        <v>1</v>
      </c>
      <c r="F197" s="242" t="s">
        <v>1147</v>
      </c>
      <c r="G197" s="240"/>
      <c r="H197" s="241" t="s">
        <v>1</v>
      </c>
      <c r="I197" s="243"/>
      <c r="J197" s="240"/>
      <c r="K197" s="240"/>
      <c r="L197" s="244"/>
      <c r="M197" s="245"/>
      <c r="N197" s="246"/>
      <c r="O197" s="246"/>
      <c r="P197" s="246"/>
      <c r="Q197" s="246"/>
      <c r="R197" s="246"/>
      <c r="S197" s="246"/>
      <c r="T197" s="247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8" t="s">
        <v>157</v>
      </c>
      <c r="AU197" s="248" t="s">
        <v>85</v>
      </c>
      <c r="AV197" s="13" t="s">
        <v>83</v>
      </c>
      <c r="AW197" s="13" t="s">
        <v>32</v>
      </c>
      <c r="AX197" s="13" t="s">
        <v>75</v>
      </c>
      <c r="AY197" s="248" t="s">
        <v>144</v>
      </c>
    </row>
    <row r="198" s="13" customFormat="1">
      <c r="A198" s="13"/>
      <c r="B198" s="239"/>
      <c r="C198" s="240"/>
      <c r="D198" s="232" t="s">
        <v>157</v>
      </c>
      <c r="E198" s="241" t="s">
        <v>1</v>
      </c>
      <c r="F198" s="242" t="s">
        <v>1148</v>
      </c>
      <c r="G198" s="240"/>
      <c r="H198" s="241" t="s">
        <v>1</v>
      </c>
      <c r="I198" s="243"/>
      <c r="J198" s="240"/>
      <c r="K198" s="240"/>
      <c r="L198" s="244"/>
      <c r="M198" s="245"/>
      <c r="N198" s="246"/>
      <c r="O198" s="246"/>
      <c r="P198" s="246"/>
      <c r="Q198" s="246"/>
      <c r="R198" s="246"/>
      <c r="S198" s="246"/>
      <c r="T198" s="247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8" t="s">
        <v>157</v>
      </c>
      <c r="AU198" s="248" t="s">
        <v>85</v>
      </c>
      <c r="AV198" s="13" t="s">
        <v>83</v>
      </c>
      <c r="AW198" s="13" t="s">
        <v>32</v>
      </c>
      <c r="AX198" s="13" t="s">
        <v>75</v>
      </c>
      <c r="AY198" s="248" t="s">
        <v>144</v>
      </c>
    </row>
    <row r="199" s="14" customFormat="1">
      <c r="A199" s="14"/>
      <c r="B199" s="249"/>
      <c r="C199" s="250"/>
      <c r="D199" s="232" t="s">
        <v>157</v>
      </c>
      <c r="E199" s="251" t="s">
        <v>1</v>
      </c>
      <c r="F199" s="252" t="s">
        <v>83</v>
      </c>
      <c r="G199" s="250"/>
      <c r="H199" s="253">
        <v>1</v>
      </c>
      <c r="I199" s="254"/>
      <c r="J199" s="250"/>
      <c r="K199" s="250"/>
      <c r="L199" s="255"/>
      <c r="M199" s="256"/>
      <c r="N199" s="257"/>
      <c r="O199" s="257"/>
      <c r="P199" s="257"/>
      <c r="Q199" s="257"/>
      <c r="R199" s="257"/>
      <c r="S199" s="257"/>
      <c r="T199" s="258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9" t="s">
        <v>157</v>
      </c>
      <c r="AU199" s="259" t="s">
        <v>85</v>
      </c>
      <c r="AV199" s="14" t="s">
        <v>85</v>
      </c>
      <c r="AW199" s="14" t="s">
        <v>32</v>
      </c>
      <c r="AX199" s="14" t="s">
        <v>83</v>
      </c>
      <c r="AY199" s="259" t="s">
        <v>144</v>
      </c>
    </row>
    <row r="200" s="12" customFormat="1" ht="22.8" customHeight="1">
      <c r="A200" s="12"/>
      <c r="B200" s="203"/>
      <c r="C200" s="204"/>
      <c r="D200" s="205" t="s">
        <v>74</v>
      </c>
      <c r="E200" s="217" t="s">
        <v>1149</v>
      </c>
      <c r="F200" s="217" t="s">
        <v>1150</v>
      </c>
      <c r="G200" s="204"/>
      <c r="H200" s="204"/>
      <c r="I200" s="207"/>
      <c r="J200" s="218">
        <f>BK200</f>
        <v>0</v>
      </c>
      <c r="K200" s="204"/>
      <c r="L200" s="209"/>
      <c r="M200" s="210"/>
      <c r="N200" s="211"/>
      <c r="O200" s="211"/>
      <c r="P200" s="212">
        <f>SUM(P201:P203)</f>
        <v>0</v>
      </c>
      <c r="Q200" s="211"/>
      <c r="R200" s="212">
        <f>SUM(R201:R203)</f>
        <v>0</v>
      </c>
      <c r="S200" s="211"/>
      <c r="T200" s="213">
        <f>SUM(T201:T203)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14" t="s">
        <v>85</v>
      </c>
      <c r="AT200" s="215" t="s">
        <v>74</v>
      </c>
      <c r="AU200" s="215" t="s">
        <v>83</v>
      </c>
      <c r="AY200" s="214" t="s">
        <v>144</v>
      </c>
      <c r="BK200" s="216">
        <f>SUM(BK201:BK203)</f>
        <v>0</v>
      </c>
    </row>
    <row r="201" s="2" customFormat="1" ht="24.15" customHeight="1">
      <c r="A201" s="39"/>
      <c r="B201" s="40"/>
      <c r="C201" s="219" t="s">
        <v>432</v>
      </c>
      <c r="D201" s="219" t="s">
        <v>147</v>
      </c>
      <c r="E201" s="220" t="s">
        <v>1151</v>
      </c>
      <c r="F201" s="221" t="s">
        <v>1152</v>
      </c>
      <c r="G201" s="222" t="s">
        <v>399</v>
      </c>
      <c r="H201" s="223">
        <v>1.512</v>
      </c>
      <c r="I201" s="224"/>
      <c r="J201" s="225">
        <f>ROUND(I201*H201,2)</f>
        <v>0</v>
      </c>
      <c r="K201" s="221" t="s">
        <v>151</v>
      </c>
      <c r="L201" s="45"/>
      <c r="M201" s="226" t="s">
        <v>1</v>
      </c>
      <c r="N201" s="227" t="s">
        <v>40</v>
      </c>
      <c r="O201" s="92"/>
      <c r="P201" s="228">
        <f>O201*H201</f>
        <v>0</v>
      </c>
      <c r="Q201" s="228">
        <v>0</v>
      </c>
      <c r="R201" s="228">
        <f>Q201*H201</f>
        <v>0</v>
      </c>
      <c r="S201" s="228">
        <v>0</v>
      </c>
      <c r="T201" s="229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30" t="s">
        <v>416</v>
      </c>
      <c r="AT201" s="230" t="s">
        <v>147</v>
      </c>
      <c r="AU201" s="230" t="s">
        <v>85</v>
      </c>
      <c r="AY201" s="18" t="s">
        <v>144</v>
      </c>
      <c r="BE201" s="231">
        <f>IF(N201="základní",J201,0)</f>
        <v>0</v>
      </c>
      <c r="BF201" s="231">
        <f>IF(N201="snížená",J201,0)</f>
        <v>0</v>
      </c>
      <c r="BG201" s="231">
        <f>IF(N201="zákl. přenesená",J201,0)</f>
        <v>0</v>
      </c>
      <c r="BH201" s="231">
        <f>IF(N201="sníž. přenesená",J201,0)</f>
        <v>0</v>
      </c>
      <c r="BI201" s="231">
        <f>IF(N201="nulová",J201,0)</f>
        <v>0</v>
      </c>
      <c r="BJ201" s="18" t="s">
        <v>83</v>
      </c>
      <c r="BK201" s="231">
        <f>ROUND(I201*H201,2)</f>
        <v>0</v>
      </c>
      <c r="BL201" s="18" t="s">
        <v>416</v>
      </c>
      <c r="BM201" s="230" t="s">
        <v>1153</v>
      </c>
    </row>
    <row r="202" s="2" customFormat="1">
      <c r="A202" s="39"/>
      <c r="B202" s="40"/>
      <c r="C202" s="41"/>
      <c r="D202" s="232" t="s">
        <v>154</v>
      </c>
      <c r="E202" s="41"/>
      <c r="F202" s="233" t="s">
        <v>1154</v>
      </c>
      <c r="G202" s="41"/>
      <c r="H202" s="41"/>
      <c r="I202" s="234"/>
      <c r="J202" s="41"/>
      <c r="K202" s="41"/>
      <c r="L202" s="45"/>
      <c r="M202" s="235"/>
      <c r="N202" s="236"/>
      <c r="O202" s="92"/>
      <c r="P202" s="92"/>
      <c r="Q202" s="92"/>
      <c r="R202" s="92"/>
      <c r="S202" s="92"/>
      <c r="T202" s="93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T202" s="18" t="s">
        <v>154</v>
      </c>
      <c r="AU202" s="18" t="s">
        <v>85</v>
      </c>
    </row>
    <row r="203" s="2" customFormat="1">
      <c r="A203" s="39"/>
      <c r="B203" s="40"/>
      <c r="C203" s="41"/>
      <c r="D203" s="237" t="s">
        <v>155</v>
      </c>
      <c r="E203" s="41"/>
      <c r="F203" s="238" t="s">
        <v>1155</v>
      </c>
      <c r="G203" s="41"/>
      <c r="H203" s="41"/>
      <c r="I203" s="234"/>
      <c r="J203" s="41"/>
      <c r="K203" s="41"/>
      <c r="L203" s="45"/>
      <c r="M203" s="235"/>
      <c r="N203" s="236"/>
      <c r="O203" s="92"/>
      <c r="P203" s="92"/>
      <c r="Q203" s="92"/>
      <c r="R203" s="92"/>
      <c r="S203" s="92"/>
      <c r="T203" s="93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T203" s="18" t="s">
        <v>155</v>
      </c>
      <c r="AU203" s="18" t="s">
        <v>85</v>
      </c>
    </row>
    <row r="204" s="12" customFormat="1" ht="22.8" customHeight="1">
      <c r="A204" s="12"/>
      <c r="B204" s="203"/>
      <c r="C204" s="204"/>
      <c r="D204" s="205" t="s">
        <v>74</v>
      </c>
      <c r="E204" s="217" t="s">
        <v>752</v>
      </c>
      <c r="F204" s="217" t="s">
        <v>753</v>
      </c>
      <c r="G204" s="204"/>
      <c r="H204" s="204"/>
      <c r="I204" s="207"/>
      <c r="J204" s="218">
        <f>BK204</f>
        <v>0</v>
      </c>
      <c r="K204" s="204"/>
      <c r="L204" s="209"/>
      <c r="M204" s="210"/>
      <c r="N204" s="211"/>
      <c r="O204" s="211"/>
      <c r="P204" s="212">
        <f>SUM(P205:P206)</f>
        <v>0</v>
      </c>
      <c r="Q204" s="211"/>
      <c r="R204" s="212">
        <f>SUM(R205:R206)</f>
        <v>0</v>
      </c>
      <c r="S204" s="211"/>
      <c r="T204" s="213">
        <f>SUM(T205:T206)</f>
        <v>0</v>
      </c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R204" s="214" t="s">
        <v>85</v>
      </c>
      <c r="AT204" s="215" t="s">
        <v>74</v>
      </c>
      <c r="AU204" s="215" t="s">
        <v>83</v>
      </c>
      <c r="AY204" s="214" t="s">
        <v>144</v>
      </c>
      <c r="BK204" s="216">
        <f>SUM(BK205:BK206)</f>
        <v>0</v>
      </c>
    </row>
    <row r="205" s="2" customFormat="1" ht="33" customHeight="1">
      <c r="A205" s="39"/>
      <c r="B205" s="40"/>
      <c r="C205" s="219" t="s">
        <v>221</v>
      </c>
      <c r="D205" s="219" t="s">
        <v>147</v>
      </c>
      <c r="E205" s="220" t="s">
        <v>948</v>
      </c>
      <c r="F205" s="221" t="s">
        <v>1156</v>
      </c>
      <c r="G205" s="222" t="s">
        <v>217</v>
      </c>
      <c r="H205" s="223">
        <v>4</v>
      </c>
      <c r="I205" s="224"/>
      <c r="J205" s="225">
        <f>ROUND(I205*H205,2)</f>
        <v>0</v>
      </c>
      <c r="K205" s="221" t="s">
        <v>1</v>
      </c>
      <c r="L205" s="45"/>
      <c r="M205" s="226" t="s">
        <v>1</v>
      </c>
      <c r="N205" s="227" t="s">
        <v>40</v>
      </c>
      <c r="O205" s="92"/>
      <c r="P205" s="228">
        <f>O205*H205</f>
        <v>0</v>
      </c>
      <c r="Q205" s="228">
        <v>0</v>
      </c>
      <c r="R205" s="228">
        <f>Q205*H205</f>
        <v>0</v>
      </c>
      <c r="S205" s="228">
        <v>0</v>
      </c>
      <c r="T205" s="229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30" t="s">
        <v>173</v>
      </c>
      <c r="AT205" s="230" t="s">
        <v>147</v>
      </c>
      <c r="AU205" s="230" t="s">
        <v>85</v>
      </c>
      <c r="AY205" s="18" t="s">
        <v>144</v>
      </c>
      <c r="BE205" s="231">
        <f>IF(N205="základní",J205,0)</f>
        <v>0</v>
      </c>
      <c r="BF205" s="231">
        <f>IF(N205="snížená",J205,0)</f>
        <v>0</v>
      </c>
      <c r="BG205" s="231">
        <f>IF(N205="zákl. přenesená",J205,0)</f>
        <v>0</v>
      </c>
      <c r="BH205" s="231">
        <f>IF(N205="sníž. přenesená",J205,0)</f>
        <v>0</v>
      </c>
      <c r="BI205" s="231">
        <f>IF(N205="nulová",J205,0)</f>
        <v>0</v>
      </c>
      <c r="BJ205" s="18" t="s">
        <v>83</v>
      </c>
      <c r="BK205" s="231">
        <f>ROUND(I205*H205,2)</f>
        <v>0</v>
      </c>
      <c r="BL205" s="18" t="s">
        <v>173</v>
      </c>
      <c r="BM205" s="230" t="s">
        <v>1157</v>
      </c>
    </row>
    <row r="206" s="2" customFormat="1">
      <c r="A206" s="39"/>
      <c r="B206" s="40"/>
      <c r="C206" s="41"/>
      <c r="D206" s="232" t="s">
        <v>154</v>
      </c>
      <c r="E206" s="41"/>
      <c r="F206" s="233" t="s">
        <v>1156</v>
      </c>
      <c r="G206" s="41"/>
      <c r="H206" s="41"/>
      <c r="I206" s="234"/>
      <c r="J206" s="41"/>
      <c r="K206" s="41"/>
      <c r="L206" s="45"/>
      <c r="M206" s="296"/>
      <c r="N206" s="297"/>
      <c r="O206" s="298"/>
      <c r="P206" s="298"/>
      <c r="Q206" s="298"/>
      <c r="R206" s="298"/>
      <c r="S206" s="298"/>
      <c r="T206" s="29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154</v>
      </c>
      <c r="AU206" s="18" t="s">
        <v>85</v>
      </c>
    </row>
    <row r="207" s="2" customFormat="1" ht="6.96" customHeight="1">
      <c r="A207" s="39"/>
      <c r="B207" s="67"/>
      <c r="C207" s="68"/>
      <c r="D207" s="68"/>
      <c r="E207" s="68"/>
      <c r="F207" s="68"/>
      <c r="G207" s="68"/>
      <c r="H207" s="68"/>
      <c r="I207" s="68"/>
      <c r="J207" s="68"/>
      <c r="K207" s="68"/>
      <c r="L207" s="45"/>
      <c r="M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</row>
  </sheetData>
  <sheetProtection sheet="1" autoFilter="0" formatColumns="0" formatRows="0" objects="1" scenarios="1" spinCount="100000" saltValue="C8o8G6hj8jrOWei5S/HpNjsD2TMle5IJTT3NzqU+HqMeRa9SKK4USrROc58ZvsREiQKtMcaC+7fUMPrSn4mSQg==" hashValue="WsedeAw5rzf+vXozDJ5ycGVN0tf4Bi5+GKvac8uFmzu/NaANpldt+gBKVV7WUA0KhYCCe9U88mwkHk8AO1JUNA==" algorithmName="SHA-512" password="CC35"/>
  <autoFilter ref="C125:K206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hyperlinks>
    <hyperlink ref="F131" r:id="rId1" display="https://podminky.urs.cz/item/CS_URS_2023_01/121103111"/>
    <hyperlink ref="F135" r:id="rId2" display="https://podminky.urs.cz/item/CS_URS_2023_01/162251102"/>
    <hyperlink ref="F138" r:id="rId3" display="https://podminky.urs.cz/item/CS_URS_2023_01/162451106"/>
    <hyperlink ref="F142" r:id="rId4" display="https://podminky.urs.cz/item/CS_URS_2023_01/167151111"/>
    <hyperlink ref="F146" r:id="rId5" display="https://podminky.urs.cz/item/CS_URS_2023_01/174151101"/>
    <hyperlink ref="F150" r:id="rId6" display="https://podminky.urs.cz/item/CS_URS_2023_01/181006123"/>
    <hyperlink ref="F155" r:id="rId7" display="https://podminky.urs.cz/item/CS_URS_2023_01/275311128"/>
    <hyperlink ref="F159" r:id="rId8" display="https://podminky.urs.cz/item/CS_URS_2023_01/275311191"/>
    <hyperlink ref="F162" r:id="rId9" display="https://podminky.urs.cz/item/CS_URS_2023_01/275354111"/>
    <hyperlink ref="F166" r:id="rId10" display="https://podminky.urs.cz/item/CS_URS_2023_01/275354211"/>
    <hyperlink ref="F170" r:id="rId11" display="https://podminky.urs.cz/item/CS_URS_2023_01/451577877"/>
    <hyperlink ref="F175" r:id="rId12" display="https://podminky.urs.cz/item/CS_URS_2023_01/564871116"/>
    <hyperlink ref="F180" r:id="rId13" display="https://podminky.urs.cz/item/CS_URS_2023_01/936001001"/>
    <hyperlink ref="F185" r:id="rId14" display="https://podminky.urs.cz/item/CS_URS_2023_01/936124111"/>
    <hyperlink ref="F203" r:id="rId15" display="https://podminky.urs.cz/item/CS_URS_2023_01/9987631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6"/>
</worksheet>
</file>

<file path=xl/worksheets/sheet1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112</v>
      </c>
    </row>
    <row r="3" s="1" customFormat="1" ht="6.96" customHeight="1">
      <c r="B3" s="137"/>
      <c r="C3" s="138"/>
      <c r="D3" s="138"/>
      <c r="E3" s="138"/>
      <c r="F3" s="138"/>
      <c r="G3" s="138"/>
      <c r="H3" s="138"/>
      <c r="I3" s="138"/>
      <c r="J3" s="138"/>
      <c r="K3" s="138"/>
      <c r="L3" s="21"/>
      <c r="AT3" s="18" t="s">
        <v>85</v>
      </c>
    </row>
    <row r="4" s="1" customFormat="1" ht="24.96" customHeight="1">
      <c r="B4" s="21"/>
      <c r="D4" s="139" t="s">
        <v>113</v>
      </c>
      <c r="L4" s="21"/>
      <c r="M4" s="140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41" t="s">
        <v>16</v>
      </c>
      <c r="L6" s="21"/>
    </row>
    <row r="7" s="1" customFormat="1" ht="16.5" customHeight="1">
      <c r="B7" s="21"/>
      <c r="E7" s="142" t="str">
        <f>'Rekapitulace stavby'!K6</f>
        <v>Tovačov – Ivaň, výstavba cyklostezky</v>
      </c>
      <c r="F7" s="141"/>
      <c r="G7" s="141"/>
      <c r="H7" s="141"/>
      <c r="L7" s="21"/>
    </row>
    <row r="8" s="2" customFormat="1" ht="12" customHeight="1">
      <c r="A8" s="39"/>
      <c r="B8" s="45"/>
      <c r="C8" s="39"/>
      <c r="D8" s="141" t="s">
        <v>114</v>
      </c>
      <c r="E8" s="39"/>
      <c r="F8" s="39"/>
      <c r="G8" s="39"/>
      <c r="H8" s="39"/>
      <c r="I8" s="39"/>
      <c r="J8" s="39"/>
      <c r="K8" s="39"/>
      <c r="L8" s="64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30" customHeight="1">
      <c r="A9" s="39"/>
      <c r="B9" s="45"/>
      <c r="C9" s="39"/>
      <c r="D9" s="39"/>
      <c r="E9" s="143" t="s">
        <v>1158</v>
      </c>
      <c r="F9" s="39"/>
      <c r="G9" s="39"/>
      <c r="H9" s="39"/>
      <c r="I9" s="39"/>
      <c r="J9" s="39"/>
      <c r="K9" s="39"/>
      <c r="L9" s="64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64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41" t="s">
        <v>18</v>
      </c>
      <c r="E11" s="39"/>
      <c r="F11" s="144" t="s">
        <v>1</v>
      </c>
      <c r="G11" s="39"/>
      <c r="H11" s="39"/>
      <c r="I11" s="141" t="s">
        <v>19</v>
      </c>
      <c r="J11" s="144" t="s">
        <v>1</v>
      </c>
      <c r="K11" s="39"/>
      <c r="L11" s="64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41" t="s">
        <v>20</v>
      </c>
      <c r="E12" s="39"/>
      <c r="F12" s="144" t="s">
        <v>21</v>
      </c>
      <c r="G12" s="39"/>
      <c r="H12" s="39"/>
      <c r="I12" s="141" t="s">
        <v>22</v>
      </c>
      <c r="J12" s="145" t="str">
        <f>'Rekapitulace stavby'!AN8</f>
        <v>20. 3. 2023</v>
      </c>
      <c r="K12" s="39"/>
      <c r="L12" s="64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64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41" t="s">
        <v>24</v>
      </c>
      <c r="E14" s="39"/>
      <c r="F14" s="39"/>
      <c r="G14" s="39"/>
      <c r="H14" s="39"/>
      <c r="I14" s="141" t="s">
        <v>25</v>
      </c>
      <c r="J14" s="144" t="str">
        <f>IF('Rekapitulace stavby'!AN10="","",'Rekapitulace stavby'!AN10)</f>
        <v/>
      </c>
      <c r="K14" s="39"/>
      <c r="L14" s="64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44" t="str">
        <f>IF('Rekapitulace stavby'!E11="","",'Rekapitulace stavby'!E11)</f>
        <v>Město Tovačov</v>
      </c>
      <c r="F15" s="39"/>
      <c r="G15" s="39"/>
      <c r="H15" s="39"/>
      <c r="I15" s="141" t="s">
        <v>27</v>
      </c>
      <c r="J15" s="144" t="str">
        <f>IF('Rekapitulace stavby'!AN11="","",'Rekapitulace stavby'!AN11)</f>
        <v/>
      </c>
      <c r="K15" s="39"/>
      <c r="L15" s="64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64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41" t="s">
        <v>28</v>
      </c>
      <c r="E17" s="39"/>
      <c r="F17" s="39"/>
      <c r="G17" s="39"/>
      <c r="H17" s="39"/>
      <c r="I17" s="141" t="s">
        <v>25</v>
      </c>
      <c r="J17" s="34" t="str">
        <f>'Rekapitulace stavby'!AN13</f>
        <v>Vyplň údaj</v>
      </c>
      <c r="K17" s="39"/>
      <c r="L17" s="64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44"/>
      <c r="G18" s="144"/>
      <c r="H18" s="144"/>
      <c r="I18" s="141" t="s">
        <v>27</v>
      </c>
      <c r="J18" s="34" t="str">
        <f>'Rekapitulace stavby'!AN14</f>
        <v>Vyplň údaj</v>
      </c>
      <c r="K18" s="39"/>
      <c r="L18" s="64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64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41" t="s">
        <v>30</v>
      </c>
      <c r="E20" s="39"/>
      <c r="F20" s="39"/>
      <c r="G20" s="39"/>
      <c r="H20" s="39"/>
      <c r="I20" s="141" t="s">
        <v>25</v>
      </c>
      <c r="J20" s="144" t="s">
        <v>1</v>
      </c>
      <c r="K20" s="39"/>
      <c r="L20" s="64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44" t="s">
        <v>31</v>
      </c>
      <c r="F21" s="39"/>
      <c r="G21" s="39"/>
      <c r="H21" s="39"/>
      <c r="I21" s="141" t="s">
        <v>27</v>
      </c>
      <c r="J21" s="144" t="s">
        <v>1</v>
      </c>
      <c r="K21" s="39"/>
      <c r="L21" s="64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64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41" t="s">
        <v>33</v>
      </c>
      <c r="E23" s="39"/>
      <c r="F23" s="39"/>
      <c r="G23" s="39"/>
      <c r="H23" s="39"/>
      <c r="I23" s="141" t="s">
        <v>25</v>
      </c>
      <c r="J23" s="144" t="str">
        <f>IF('Rekapitulace stavby'!AN19="","",'Rekapitulace stavby'!AN19)</f>
        <v/>
      </c>
      <c r="K23" s="39"/>
      <c r="L23" s="64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44" t="str">
        <f>IF('Rekapitulace stavby'!E20="","",'Rekapitulace stavby'!E20)</f>
        <v xml:space="preserve"> </v>
      </c>
      <c r="F24" s="39"/>
      <c r="G24" s="39"/>
      <c r="H24" s="39"/>
      <c r="I24" s="141" t="s">
        <v>27</v>
      </c>
      <c r="J24" s="144" t="str">
        <f>IF('Rekapitulace stavby'!AN20="","",'Rekapitulace stavby'!AN20)</f>
        <v/>
      </c>
      <c r="K24" s="39"/>
      <c r="L24" s="64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64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41" t="s">
        <v>34</v>
      </c>
      <c r="E26" s="39"/>
      <c r="F26" s="39"/>
      <c r="G26" s="39"/>
      <c r="H26" s="39"/>
      <c r="I26" s="39"/>
      <c r="J26" s="39"/>
      <c r="K26" s="39"/>
      <c r="L26" s="64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46"/>
      <c r="B27" s="147"/>
      <c r="C27" s="146"/>
      <c r="D27" s="146"/>
      <c r="E27" s="148" t="s">
        <v>1</v>
      </c>
      <c r="F27" s="148"/>
      <c r="G27" s="148"/>
      <c r="H27" s="148"/>
      <c r="I27" s="146"/>
      <c r="J27" s="146"/>
      <c r="K27" s="146"/>
      <c r="L27" s="149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64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50"/>
      <c r="E29" s="150"/>
      <c r="F29" s="150"/>
      <c r="G29" s="150"/>
      <c r="H29" s="150"/>
      <c r="I29" s="150"/>
      <c r="J29" s="150"/>
      <c r="K29" s="150"/>
      <c r="L29" s="64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51" t="s">
        <v>35</v>
      </c>
      <c r="E30" s="39"/>
      <c r="F30" s="39"/>
      <c r="G30" s="39"/>
      <c r="H30" s="39"/>
      <c r="I30" s="39"/>
      <c r="J30" s="152">
        <f>ROUND(J126, 2)</f>
        <v>0</v>
      </c>
      <c r="K30" s="39"/>
      <c r="L30" s="64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50"/>
      <c r="E31" s="150"/>
      <c r="F31" s="150"/>
      <c r="G31" s="150"/>
      <c r="H31" s="150"/>
      <c r="I31" s="150"/>
      <c r="J31" s="150"/>
      <c r="K31" s="150"/>
      <c r="L31" s="64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53" t="s">
        <v>37</v>
      </c>
      <c r="G32" s="39"/>
      <c r="H32" s="39"/>
      <c r="I32" s="153" t="s">
        <v>36</v>
      </c>
      <c r="J32" s="153" t="s">
        <v>38</v>
      </c>
      <c r="K32" s="39"/>
      <c r="L32" s="64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54" t="s">
        <v>39</v>
      </c>
      <c r="E33" s="141" t="s">
        <v>40</v>
      </c>
      <c r="F33" s="155">
        <f>ROUND((SUM(BE126:BE194)),  2)</f>
        <v>0</v>
      </c>
      <c r="G33" s="39"/>
      <c r="H33" s="39"/>
      <c r="I33" s="156">
        <v>0.20999999999999999</v>
      </c>
      <c r="J33" s="155">
        <f>ROUND(((SUM(BE126:BE194))*I33),  2)</f>
        <v>0</v>
      </c>
      <c r="K33" s="39"/>
      <c r="L33" s="64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41" t="s">
        <v>41</v>
      </c>
      <c r="F34" s="155">
        <f>ROUND((SUM(BF126:BF194)),  2)</f>
        <v>0</v>
      </c>
      <c r="G34" s="39"/>
      <c r="H34" s="39"/>
      <c r="I34" s="156">
        <v>0.14999999999999999</v>
      </c>
      <c r="J34" s="155">
        <f>ROUND(((SUM(BF126:BF194))*I34),  2)</f>
        <v>0</v>
      </c>
      <c r="K34" s="39"/>
      <c r="L34" s="64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41" t="s">
        <v>42</v>
      </c>
      <c r="F35" s="155">
        <f>ROUND((SUM(BG126:BG194)),  2)</f>
        <v>0</v>
      </c>
      <c r="G35" s="39"/>
      <c r="H35" s="39"/>
      <c r="I35" s="156">
        <v>0.20999999999999999</v>
      </c>
      <c r="J35" s="155">
        <f>0</f>
        <v>0</v>
      </c>
      <c r="K35" s="39"/>
      <c r="L35" s="64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41" t="s">
        <v>43</v>
      </c>
      <c r="F36" s="155">
        <f>ROUND((SUM(BH126:BH194)),  2)</f>
        <v>0</v>
      </c>
      <c r="G36" s="39"/>
      <c r="H36" s="39"/>
      <c r="I36" s="156">
        <v>0.14999999999999999</v>
      </c>
      <c r="J36" s="155">
        <f>0</f>
        <v>0</v>
      </c>
      <c r="K36" s="39"/>
      <c r="L36" s="64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41" t="s">
        <v>44</v>
      </c>
      <c r="F37" s="155">
        <f>ROUND((SUM(BI126:BI194)),  2)</f>
        <v>0</v>
      </c>
      <c r="G37" s="39"/>
      <c r="H37" s="39"/>
      <c r="I37" s="156">
        <v>0</v>
      </c>
      <c r="J37" s="155">
        <f>0</f>
        <v>0</v>
      </c>
      <c r="K37" s="39"/>
      <c r="L37" s="64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64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7"/>
      <c r="D39" s="158" t="s">
        <v>45</v>
      </c>
      <c r="E39" s="159"/>
      <c r="F39" s="159"/>
      <c r="G39" s="160" t="s">
        <v>46</v>
      </c>
      <c r="H39" s="161" t="s">
        <v>47</v>
      </c>
      <c r="I39" s="159"/>
      <c r="J39" s="162">
        <f>SUM(J30:J37)</f>
        <v>0</v>
      </c>
      <c r="K39" s="163"/>
      <c r="L39" s="64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45"/>
      <c r="C40" s="39"/>
      <c r="D40" s="39"/>
      <c r="E40" s="39"/>
      <c r="F40" s="39"/>
      <c r="G40" s="39"/>
      <c r="H40" s="39"/>
      <c r="I40" s="39"/>
      <c r="J40" s="39"/>
      <c r="K40" s="39"/>
      <c r="L40" s="64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64"/>
      <c r="D50" s="164" t="s">
        <v>48</v>
      </c>
      <c r="E50" s="165"/>
      <c r="F50" s="165"/>
      <c r="G50" s="164" t="s">
        <v>49</v>
      </c>
      <c r="H50" s="165"/>
      <c r="I50" s="165"/>
      <c r="J50" s="165"/>
      <c r="K50" s="165"/>
      <c r="L50" s="6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9"/>
      <c r="B61" s="45"/>
      <c r="C61" s="39"/>
      <c r="D61" s="166" t="s">
        <v>50</v>
      </c>
      <c r="E61" s="167"/>
      <c r="F61" s="168" t="s">
        <v>51</v>
      </c>
      <c r="G61" s="166" t="s">
        <v>50</v>
      </c>
      <c r="H61" s="167"/>
      <c r="I61" s="167"/>
      <c r="J61" s="169" t="s">
        <v>51</v>
      </c>
      <c r="K61" s="167"/>
      <c r="L61" s="64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9"/>
      <c r="B65" s="45"/>
      <c r="C65" s="39"/>
      <c r="D65" s="164" t="s">
        <v>52</v>
      </c>
      <c r="E65" s="170"/>
      <c r="F65" s="170"/>
      <c r="G65" s="164" t="s">
        <v>53</v>
      </c>
      <c r="H65" s="170"/>
      <c r="I65" s="170"/>
      <c r="J65" s="170"/>
      <c r="K65" s="170"/>
      <c r="L65" s="64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9"/>
      <c r="B76" s="45"/>
      <c r="C76" s="39"/>
      <c r="D76" s="166" t="s">
        <v>50</v>
      </c>
      <c r="E76" s="167"/>
      <c r="F76" s="168" t="s">
        <v>51</v>
      </c>
      <c r="G76" s="166" t="s">
        <v>50</v>
      </c>
      <c r="H76" s="167"/>
      <c r="I76" s="167"/>
      <c r="J76" s="169" t="s">
        <v>51</v>
      </c>
      <c r="K76" s="167"/>
      <c r="L76" s="64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4.4" customHeight="1">
      <c r="A77" s="39"/>
      <c r="B77" s="171"/>
      <c r="C77" s="172"/>
      <c r="D77" s="172"/>
      <c r="E77" s="172"/>
      <c r="F77" s="172"/>
      <c r="G77" s="172"/>
      <c r="H77" s="172"/>
      <c r="I77" s="172"/>
      <c r="J77" s="172"/>
      <c r="K77" s="172"/>
      <c r="L77" s="64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81" s="2" customFormat="1" ht="6.96" customHeight="1">
      <c r="A81" s="39"/>
      <c r="B81" s="173"/>
      <c r="C81" s="174"/>
      <c r="D81" s="174"/>
      <c r="E81" s="174"/>
      <c r="F81" s="174"/>
      <c r="G81" s="174"/>
      <c r="H81" s="174"/>
      <c r="I81" s="174"/>
      <c r="J81" s="174"/>
      <c r="K81" s="174"/>
      <c r="L81" s="64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24.96" customHeight="1">
      <c r="A82" s="39"/>
      <c r="B82" s="40"/>
      <c r="C82" s="24" t="s">
        <v>116</v>
      </c>
      <c r="D82" s="41"/>
      <c r="E82" s="41"/>
      <c r="F82" s="41"/>
      <c r="G82" s="41"/>
      <c r="H82" s="41"/>
      <c r="I82" s="41"/>
      <c r="J82" s="41"/>
      <c r="K82" s="41"/>
      <c r="L82" s="64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6.96" customHeight="1">
      <c r="A83" s="39"/>
      <c r="B83" s="40"/>
      <c r="C83" s="41"/>
      <c r="D83" s="41"/>
      <c r="E83" s="41"/>
      <c r="F83" s="41"/>
      <c r="G83" s="41"/>
      <c r="H83" s="41"/>
      <c r="I83" s="41"/>
      <c r="J83" s="41"/>
      <c r="K83" s="41"/>
      <c r="L83" s="64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2" customHeight="1">
      <c r="A84" s="39"/>
      <c r="B84" s="40"/>
      <c r="C84" s="33" t="s">
        <v>16</v>
      </c>
      <c r="D84" s="41"/>
      <c r="E84" s="41"/>
      <c r="F84" s="41"/>
      <c r="G84" s="41"/>
      <c r="H84" s="41"/>
      <c r="I84" s="41"/>
      <c r="J84" s="41"/>
      <c r="K84" s="41"/>
      <c r="L84" s="64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16.5" customHeight="1">
      <c r="A85" s="39"/>
      <c r="B85" s="40"/>
      <c r="C85" s="41"/>
      <c r="D85" s="41"/>
      <c r="E85" s="175" t="str">
        <f>E7</f>
        <v>Tovačov – Ivaň, výstavba cyklostezky</v>
      </c>
      <c r="F85" s="33"/>
      <c r="G85" s="33"/>
      <c r="H85" s="33"/>
      <c r="I85" s="41"/>
      <c r="J85" s="41"/>
      <c r="K85" s="41"/>
      <c r="L85" s="64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114</v>
      </c>
      <c r="D86" s="41"/>
      <c r="E86" s="41"/>
      <c r="F86" s="41"/>
      <c r="G86" s="41"/>
      <c r="H86" s="41"/>
      <c r="I86" s="41"/>
      <c r="J86" s="41"/>
      <c r="K86" s="41"/>
      <c r="L86" s="64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30" customHeight="1">
      <c r="A87" s="39"/>
      <c r="B87" s="40"/>
      <c r="C87" s="41"/>
      <c r="D87" s="41"/>
      <c r="E87" s="77" t="str">
        <f>E9</f>
        <v>IO-101.2 - Mobiliář a drobné objekty – úsek s povoleným provozem motorových vozidel</v>
      </c>
      <c r="F87" s="41"/>
      <c r="G87" s="41"/>
      <c r="H87" s="41"/>
      <c r="I87" s="41"/>
      <c r="J87" s="41"/>
      <c r="K87" s="41"/>
      <c r="L87" s="64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6.96" customHeight="1">
      <c r="A88" s="39"/>
      <c r="B88" s="40"/>
      <c r="C88" s="41"/>
      <c r="D88" s="41"/>
      <c r="E88" s="41"/>
      <c r="F88" s="41"/>
      <c r="G88" s="41"/>
      <c r="H88" s="41"/>
      <c r="I88" s="41"/>
      <c r="J88" s="41"/>
      <c r="K88" s="41"/>
      <c r="L88" s="64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2" customHeight="1">
      <c r="A89" s="39"/>
      <c r="B89" s="40"/>
      <c r="C89" s="33" t="s">
        <v>20</v>
      </c>
      <c r="D89" s="41"/>
      <c r="E89" s="41"/>
      <c r="F89" s="28" t="str">
        <f>F12</f>
        <v xml:space="preserve"> </v>
      </c>
      <c r="G89" s="41"/>
      <c r="H89" s="41"/>
      <c r="I89" s="33" t="s">
        <v>22</v>
      </c>
      <c r="J89" s="80" t="str">
        <f>IF(J12="","",J12)</f>
        <v>20. 3. 2023</v>
      </c>
      <c r="K89" s="41"/>
      <c r="L89" s="64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6.96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64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2" customFormat="1" ht="15.15" customHeight="1">
      <c r="A91" s="39"/>
      <c r="B91" s="40"/>
      <c r="C91" s="33" t="s">
        <v>24</v>
      </c>
      <c r="D91" s="41"/>
      <c r="E91" s="41"/>
      <c r="F91" s="28" t="str">
        <f>E15</f>
        <v>Město Tovačov</v>
      </c>
      <c r="G91" s="41"/>
      <c r="H91" s="41"/>
      <c r="I91" s="33" t="s">
        <v>30</v>
      </c>
      <c r="J91" s="37" t="str">
        <f>E21</f>
        <v>Ing. Lukáš Barteček</v>
      </c>
      <c r="K91" s="41"/>
      <c r="L91" s="64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</row>
    <row r="92" s="2" customFormat="1" ht="15.15" customHeight="1">
      <c r="A92" s="39"/>
      <c r="B92" s="40"/>
      <c r="C92" s="33" t="s">
        <v>28</v>
      </c>
      <c r="D92" s="41"/>
      <c r="E92" s="41"/>
      <c r="F92" s="28" t="str">
        <f>IF(E18="","",E18)</f>
        <v>Vyplň údaj</v>
      </c>
      <c r="G92" s="41"/>
      <c r="H92" s="41"/>
      <c r="I92" s="33" t="s">
        <v>33</v>
      </c>
      <c r="J92" s="37" t="str">
        <f>E24</f>
        <v xml:space="preserve"> </v>
      </c>
      <c r="K92" s="41"/>
      <c r="L92" s="64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</row>
    <row r="93" s="2" customFormat="1" ht="10.32" customHeight="1">
      <c r="A93" s="39"/>
      <c r="B93" s="40"/>
      <c r="C93" s="41"/>
      <c r="D93" s="41"/>
      <c r="E93" s="41"/>
      <c r="F93" s="41"/>
      <c r="G93" s="41"/>
      <c r="H93" s="41"/>
      <c r="I93" s="41"/>
      <c r="J93" s="41"/>
      <c r="K93" s="41"/>
      <c r="L93" s="64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</row>
    <row r="94" s="2" customFormat="1" ht="29.28" customHeight="1">
      <c r="A94" s="39"/>
      <c r="B94" s="40"/>
      <c r="C94" s="176" t="s">
        <v>117</v>
      </c>
      <c r="D94" s="177"/>
      <c r="E94" s="177"/>
      <c r="F94" s="177"/>
      <c r="G94" s="177"/>
      <c r="H94" s="177"/>
      <c r="I94" s="177"/>
      <c r="J94" s="178" t="s">
        <v>118</v>
      </c>
      <c r="K94" s="177"/>
      <c r="L94" s="64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</row>
    <row r="95" s="2" customFormat="1" ht="10.32" customHeight="1">
      <c r="A95" s="39"/>
      <c r="B95" s="40"/>
      <c r="C95" s="41"/>
      <c r="D95" s="41"/>
      <c r="E95" s="41"/>
      <c r="F95" s="41"/>
      <c r="G95" s="41"/>
      <c r="H95" s="41"/>
      <c r="I95" s="41"/>
      <c r="J95" s="41"/>
      <c r="K95" s="41"/>
      <c r="L95" s="64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</row>
    <row r="96" s="2" customFormat="1" ht="22.8" customHeight="1">
      <c r="A96" s="39"/>
      <c r="B96" s="40"/>
      <c r="C96" s="179" t="s">
        <v>119</v>
      </c>
      <c r="D96" s="41"/>
      <c r="E96" s="41"/>
      <c r="F96" s="41"/>
      <c r="G96" s="41"/>
      <c r="H96" s="41"/>
      <c r="I96" s="41"/>
      <c r="J96" s="111">
        <f>J126</f>
        <v>0</v>
      </c>
      <c r="K96" s="41"/>
      <c r="L96" s="64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U96" s="18" t="s">
        <v>120</v>
      </c>
    </row>
    <row r="97" s="9" customFormat="1" ht="24.96" customHeight="1">
      <c r="A97" s="9"/>
      <c r="B97" s="180"/>
      <c r="C97" s="181"/>
      <c r="D97" s="182" t="s">
        <v>299</v>
      </c>
      <c r="E97" s="183"/>
      <c r="F97" s="183"/>
      <c r="G97" s="183"/>
      <c r="H97" s="183"/>
      <c r="I97" s="183"/>
      <c r="J97" s="184">
        <f>J127</f>
        <v>0</v>
      </c>
      <c r="K97" s="181"/>
      <c r="L97" s="185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86"/>
      <c r="C98" s="187"/>
      <c r="D98" s="188" t="s">
        <v>300</v>
      </c>
      <c r="E98" s="189"/>
      <c r="F98" s="189"/>
      <c r="G98" s="189"/>
      <c r="H98" s="189"/>
      <c r="I98" s="189"/>
      <c r="J98" s="190">
        <f>J128</f>
        <v>0</v>
      </c>
      <c r="K98" s="187"/>
      <c r="L98" s="191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86"/>
      <c r="C99" s="187"/>
      <c r="D99" s="188" t="s">
        <v>301</v>
      </c>
      <c r="E99" s="189"/>
      <c r="F99" s="189"/>
      <c r="G99" s="189"/>
      <c r="H99" s="189"/>
      <c r="I99" s="189"/>
      <c r="J99" s="190">
        <f>J140</f>
        <v>0</v>
      </c>
      <c r="K99" s="187"/>
      <c r="L99" s="191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86"/>
      <c r="C100" s="187"/>
      <c r="D100" s="188" t="s">
        <v>823</v>
      </c>
      <c r="E100" s="189"/>
      <c r="F100" s="189"/>
      <c r="G100" s="189"/>
      <c r="H100" s="189"/>
      <c r="I100" s="189"/>
      <c r="J100" s="190">
        <f>J155</f>
        <v>0</v>
      </c>
      <c r="K100" s="187"/>
      <c r="L100" s="191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86"/>
      <c r="C101" s="187"/>
      <c r="D101" s="188" t="s">
        <v>302</v>
      </c>
      <c r="E101" s="189"/>
      <c r="F101" s="189"/>
      <c r="G101" s="189"/>
      <c r="H101" s="189"/>
      <c r="I101" s="189"/>
      <c r="J101" s="190">
        <f>J160</f>
        <v>0</v>
      </c>
      <c r="K101" s="187"/>
      <c r="L101" s="191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86"/>
      <c r="C102" s="187"/>
      <c r="D102" s="188" t="s">
        <v>303</v>
      </c>
      <c r="E102" s="189"/>
      <c r="F102" s="189"/>
      <c r="G102" s="189"/>
      <c r="H102" s="189"/>
      <c r="I102" s="189"/>
      <c r="J102" s="190">
        <f>J165</f>
        <v>0</v>
      </c>
      <c r="K102" s="187"/>
      <c r="L102" s="191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80"/>
      <c r="C103" s="181"/>
      <c r="D103" s="182" t="s">
        <v>738</v>
      </c>
      <c r="E103" s="183"/>
      <c r="F103" s="183"/>
      <c r="G103" s="183"/>
      <c r="H103" s="183"/>
      <c r="I103" s="183"/>
      <c r="J103" s="184">
        <f>J171</f>
        <v>0</v>
      </c>
      <c r="K103" s="181"/>
      <c r="L103" s="185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86"/>
      <c r="C104" s="187"/>
      <c r="D104" s="188" t="s">
        <v>1088</v>
      </c>
      <c r="E104" s="189"/>
      <c r="F104" s="189"/>
      <c r="G104" s="189"/>
      <c r="H104" s="189"/>
      <c r="I104" s="189"/>
      <c r="J104" s="190">
        <f>J172</f>
        <v>0</v>
      </c>
      <c r="K104" s="187"/>
      <c r="L104" s="191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86"/>
      <c r="C105" s="187"/>
      <c r="D105" s="188" t="s">
        <v>1089</v>
      </c>
      <c r="E105" s="189"/>
      <c r="F105" s="189"/>
      <c r="G105" s="189"/>
      <c r="H105" s="189"/>
      <c r="I105" s="189"/>
      <c r="J105" s="190">
        <f>J184</f>
        <v>0</v>
      </c>
      <c r="K105" s="187"/>
      <c r="L105" s="191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86"/>
      <c r="C106" s="187"/>
      <c r="D106" s="188" t="s">
        <v>739</v>
      </c>
      <c r="E106" s="189"/>
      <c r="F106" s="189"/>
      <c r="G106" s="189"/>
      <c r="H106" s="189"/>
      <c r="I106" s="189"/>
      <c r="J106" s="190">
        <f>J188</f>
        <v>0</v>
      </c>
      <c r="K106" s="187"/>
      <c r="L106" s="191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2" customFormat="1" ht="21.84" customHeight="1">
      <c r="A107" s="39"/>
      <c r="B107" s="40"/>
      <c r="C107" s="41"/>
      <c r="D107" s="41"/>
      <c r="E107" s="41"/>
      <c r="F107" s="41"/>
      <c r="G107" s="41"/>
      <c r="H107" s="41"/>
      <c r="I107" s="41"/>
      <c r="J107" s="41"/>
      <c r="K107" s="41"/>
      <c r="L107" s="64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</row>
    <row r="108" s="2" customFormat="1" ht="6.96" customHeight="1">
      <c r="A108" s="39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4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</row>
    <row r="112" s="2" customFormat="1" ht="6.96" customHeight="1">
      <c r="A112" s="39"/>
      <c r="B112" s="69"/>
      <c r="C112" s="70"/>
      <c r="D112" s="70"/>
      <c r="E112" s="70"/>
      <c r="F112" s="70"/>
      <c r="G112" s="70"/>
      <c r="H112" s="70"/>
      <c r="I112" s="70"/>
      <c r="J112" s="70"/>
      <c r="K112" s="70"/>
      <c r="L112" s="64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</row>
    <row r="113" s="2" customFormat="1" ht="24.96" customHeight="1">
      <c r="A113" s="39"/>
      <c r="B113" s="40"/>
      <c r="C113" s="24" t="s">
        <v>128</v>
      </c>
      <c r="D113" s="41"/>
      <c r="E113" s="41"/>
      <c r="F113" s="41"/>
      <c r="G113" s="41"/>
      <c r="H113" s="41"/>
      <c r="I113" s="41"/>
      <c r="J113" s="41"/>
      <c r="K113" s="41"/>
      <c r="L113" s="64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</row>
    <row r="114" s="2" customFormat="1" ht="6.96" customHeight="1">
      <c r="A114" s="39"/>
      <c r="B114" s="40"/>
      <c r="C114" s="41"/>
      <c r="D114" s="41"/>
      <c r="E114" s="41"/>
      <c r="F114" s="41"/>
      <c r="G114" s="41"/>
      <c r="H114" s="41"/>
      <c r="I114" s="41"/>
      <c r="J114" s="41"/>
      <c r="K114" s="41"/>
      <c r="L114" s="64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</row>
    <row r="115" s="2" customFormat="1" ht="12" customHeight="1">
      <c r="A115" s="39"/>
      <c r="B115" s="40"/>
      <c r="C115" s="33" t="s">
        <v>16</v>
      </c>
      <c r="D115" s="41"/>
      <c r="E115" s="41"/>
      <c r="F115" s="41"/>
      <c r="G115" s="41"/>
      <c r="H115" s="41"/>
      <c r="I115" s="41"/>
      <c r="J115" s="41"/>
      <c r="K115" s="41"/>
      <c r="L115" s="64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</row>
    <row r="116" s="2" customFormat="1" ht="16.5" customHeight="1">
      <c r="A116" s="39"/>
      <c r="B116" s="40"/>
      <c r="C116" s="41"/>
      <c r="D116" s="41"/>
      <c r="E116" s="175" t="str">
        <f>E7</f>
        <v>Tovačov – Ivaň, výstavba cyklostezky</v>
      </c>
      <c r="F116" s="33"/>
      <c r="G116" s="33"/>
      <c r="H116" s="33"/>
      <c r="I116" s="41"/>
      <c r="J116" s="41"/>
      <c r="K116" s="41"/>
      <c r="L116" s="64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</row>
    <row r="117" s="2" customFormat="1" ht="12" customHeight="1">
      <c r="A117" s="39"/>
      <c r="B117" s="40"/>
      <c r="C117" s="33" t="s">
        <v>114</v>
      </c>
      <c r="D117" s="41"/>
      <c r="E117" s="41"/>
      <c r="F117" s="41"/>
      <c r="G117" s="41"/>
      <c r="H117" s="41"/>
      <c r="I117" s="41"/>
      <c r="J117" s="41"/>
      <c r="K117" s="41"/>
      <c r="L117" s="64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</row>
    <row r="118" s="2" customFormat="1" ht="30" customHeight="1">
      <c r="A118" s="39"/>
      <c r="B118" s="40"/>
      <c r="C118" s="41"/>
      <c r="D118" s="41"/>
      <c r="E118" s="77" t="str">
        <f>E9</f>
        <v>IO-101.2 - Mobiliář a drobné objekty – úsek s povoleným provozem motorových vozidel</v>
      </c>
      <c r="F118" s="41"/>
      <c r="G118" s="41"/>
      <c r="H118" s="41"/>
      <c r="I118" s="41"/>
      <c r="J118" s="41"/>
      <c r="K118" s="41"/>
      <c r="L118" s="64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</row>
    <row r="119" s="2" customFormat="1" ht="6.96" customHeight="1">
      <c r="A119" s="39"/>
      <c r="B119" s="40"/>
      <c r="C119" s="41"/>
      <c r="D119" s="41"/>
      <c r="E119" s="41"/>
      <c r="F119" s="41"/>
      <c r="G119" s="41"/>
      <c r="H119" s="41"/>
      <c r="I119" s="41"/>
      <c r="J119" s="41"/>
      <c r="K119" s="41"/>
      <c r="L119" s="64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</row>
    <row r="120" s="2" customFormat="1" ht="12" customHeight="1">
      <c r="A120" s="39"/>
      <c r="B120" s="40"/>
      <c r="C120" s="33" t="s">
        <v>20</v>
      </c>
      <c r="D120" s="41"/>
      <c r="E120" s="41"/>
      <c r="F120" s="28" t="str">
        <f>F12</f>
        <v xml:space="preserve"> </v>
      </c>
      <c r="G120" s="41"/>
      <c r="H120" s="41"/>
      <c r="I120" s="33" t="s">
        <v>22</v>
      </c>
      <c r="J120" s="80" t="str">
        <f>IF(J12="","",J12)</f>
        <v>20. 3. 2023</v>
      </c>
      <c r="K120" s="41"/>
      <c r="L120" s="64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</row>
    <row r="121" s="2" customFormat="1" ht="6.96" customHeight="1">
      <c r="A121" s="39"/>
      <c r="B121" s="40"/>
      <c r="C121" s="41"/>
      <c r="D121" s="41"/>
      <c r="E121" s="41"/>
      <c r="F121" s="41"/>
      <c r="G121" s="41"/>
      <c r="H121" s="41"/>
      <c r="I121" s="41"/>
      <c r="J121" s="41"/>
      <c r="K121" s="41"/>
      <c r="L121" s="64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</row>
    <row r="122" s="2" customFormat="1" ht="15.15" customHeight="1">
      <c r="A122" s="39"/>
      <c r="B122" s="40"/>
      <c r="C122" s="33" t="s">
        <v>24</v>
      </c>
      <c r="D122" s="41"/>
      <c r="E122" s="41"/>
      <c r="F122" s="28" t="str">
        <f>E15</f>
        <v>Město Tovačov</v>
      </c>
      <c r="G122" s="41"/>
      <c r="H122" s="41"/>
      <c r="I122" s="33" t="s">
        <v>30</v>
      </c>
      <c r="J122" s="37" t="str">
        <f>E21</f>
        <v>Ing. Lukáš Barteček</v>
      </c>
      <c r="K122" s="41"/>
      <c r="L122" s="64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</row>
    <row r="123" s="2" customFormat="1" ht="15.15" customHeight="1">
      <c r="A123" s="39"/>
      <c r="B123" s="40"/>
      <c r="C123" s="33" t="s">
        <v>28</v>
      </c>
      <c r="D123" s="41"/>
      <c r="E123" s="41"/>
      <c r="F123" s="28" t="str">
        <f>IF(E18="","",E18)</f>
        <v>Vyplň údaj</v>
      </c>
      <c r="G123" s="41"/>
      <c r="H123" s="41"/>
      <c r="I123" s="33" t="s">
        <v>33</v>
      </c>
      <c r="J123" s="37" t="str">
        <f>E24</f>
        <v xml:space="preserve"> </v>
      </c>
      <c r="K123" s="41"/>
      <c r="L123" s="64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</row>
    <row r="124" s="2" customFormat="1" ht="10.32" customHeight="1">
      <c r="A124" s="39"/>
      <c r="B124" s="40"/>
      <c r="C124" s="41"/>
      <c r="D124" s="41"/>
      <c r="E124" s="41"/>
      <c r="F124" s="41"/>
      <c r="G124" s="41"/>
      <c r="H124" s="41"/>
      <c r="I124" s="41"/>
      <c r="J124" s="41"/>
      <c r="K124" s="41"/>
      <c r="L124" s="64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</row>
    <row r="125" s="11" customFormat="1" ht="29.28" customHeight="1">
      <c r="A125" s="192"/>
      <c r="B125" s="193"/>
      <c r="C125" s="194" t="s">
        <v>129</v>
      </c>
      <c r="D125" s="195" t="s">
        <v>60</v>
      </c>
      <c r="E125" s="195" t="s">
        <v>56</v>
      </c>
      <c r="F125" s="195" t="s">
        <v>57</v>
      </c>
      <c r="G125" s="195" t="s">
        <v>130</v>
      </c>
      <c r="H125" s="195" t="s">
        <v>131</v>
      </c>
      <c r="I125" s="195" t="s">
        <v>132</v>
      </c>
      <c r="J125" s="195" t="s">
        <v>118</v>
      </c>
      <c r="K125" s="196" t="s">
        <v>133</v>
      </c>
      <c r="L125" s="197"/>
      <c r="M125" s="101" t="s">
        <v>1</v>
      </c>
      <c r="N125" s="102" t="s">
        <v>39</v>
      </c>
      <c r="O125" s="102" t="s">
        <v>134</v>
      </c>
      <c r="P125" s="102" t="s">
        <v>135</v>
      </c>
      <c r="Q125" s="102" t="s">
        <v>136</v>
      </c>
      <c r="R125" s="102" t="s">
        <v>137</v>
      </c>
      <c r="S125" s="102" t="s">
        <v>138</v>
      </c>
      <c r="T125" s="103" t="s">
        <v>139</v>
      </c>
      <c r="U125" s="192"/>
      <c r="V125" s="192"/>
      <c r="W125" s="192"/>
      <c r="X125" s="192"/>
      <c r="Y125" s="192"/>
      <c r="Z125" s="192"/>
      <c r="AA125" s="192"/>
      <c r="AB125" s="192"/>
      <c r="AC125" s="192"/>
      <c r="AD125" s="192"/>
      <c r="AE125" s="192"/>
    </row>
    <row r="126" s="2" customFormat="1" ht="22.8" customHeight="1">
      <c r="A126" s="39"/>
      <c r="B126" s="40"/>
      <c r="C126" s="108" t="s">
        <v>140</v>
      </c>
      <c r="D126" s="41"/>
      <c r="E126" s="41"/>
      <c r="F126" s="41"/>
      <c r="G126" s="41"/>
      <c r="H126" s="41"/>
      <c r="I126" s="41"/>
      <c r="J126" s="198">
        <f>BK126</f>
        <v>0</v>
      </c>
      <c r="K126" s="41"/>
      <c r="L126" s="45"/>
      <c r="M126" s="104"/>
      <c r="N126" s="199"/>
      <c r="O126" s="105"/>
      <c r="P126" s="200">
        <f>P127+P171</f>
        <v>0</v>
      </c>
      <c r="Q126" s="105"/>
      <c r="R126" s="200">
        <f>R127+R171</f>
        <v>0.22913119999999998</v>
      </c>
      <c r="S126" s="105"/>
      <c r="T126" s="201">
        <f>T127+T171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74</v>
      </c>
      <c r="AU126" s="18" t="s">
        <v>120</v>
      </c>
      <c r="BK126" s="202">
        <f>BK127+BK171</f>
        <v>0</v>
      </c>
    </row>
    <row r="127" s="12" customFormat="1" ht="25.92" customHeight="1">
      <c r="A127" s="12"/>
      <c r="B127" s="203"/>
      <c r="C127" s="204"/>
      <c r="D127" s="205" t="s">
        <v>74</v>
      </c>
      <c r="E127" s="206" t="s">
        <v>305</v>
      </c>
      <c r="F127" s="206" t="s">
        <v>306</v>
      </c>
      <c r="G127" s="204"/>
      <c r="H127" s="204"/>
      <c r="I127" s="207"/>
      <c r="J127" s="208">
        <f>BK127</f>
        <v>0</v>
      </c>
      <c r="K127" s="204"/>
      <c r="L127" s="209"/>
      <c r="M127" s="210"/>
      <c r="N127" s="211"/>
      <c r="O127" s="211"/>
      <c r="P127" s="212">
        <f>P128+P140+P155+P160+P165</f>
        <v>0</v>
      </c>
      <c r="Q127" s="211"/>
      <c r="R127" s="212">
        <f>R128+R140+R155+R160+R165</f>
        <v>0.18313119999999999</v>
      </c>
      <c r="S127" s="211"/>
      <c r="T127" s="213">
        <f>T128+T140+T155+T160+T165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4" t="s">
        <v>83</v>
      </c>
      <c r="AT127" s="215" t="s">
        <v>74</v>
      </c>
      <c r="AU127" s="215" t="s">
        <v>75</v>
      </c>
      <c r="AY127" s="214" t="s">
        <v>144</v>
      </c>
      <c r="BK127" s="216">
        <f>BK128+BK140+BK155+BK160+BK165</f>
        <v>0</v>
      </c>
    </row>
    <row r="128" s="12" customFormat="1" ht="22.8" customHeight="1">
      <c r="A128" s="12"/>
      <c r="B128" s="203"/>
      <c r="C128" s="204"/>
      <c r="D128" s="205" t="s">
        <v>74</v>
      </c>
      <c r="E128" s="217" t="s">
        <v>83</v>
      </c>
      <c r="F128" s="217" t="s">
        <v>307</v>
      </c>
      <c r="G128" s="204"/>
      <c r="H128" s="204"/>
      <c r="I128" s="207"/>
      <c r="J128" s="218">
        <f>BK128</f>
        <v>0</v>
      </c>
      <c r="K128" s="204"/>
      <c r="L128" s="209"/>
      <c r="M128" s="210"/>
      <c r="N128" s="211"/>
      <c r="O128" s="211"/>
      <c r="P128" s="212">
        <f>SUM(P129:P139)</f>
        <v>0</v>
      </c>
      <c r="Q128" s="211"/>
      <c r="R128" s="212">
        <f>SUM(R129:R139)</f>
        <v>0</v>
      </c>
      <c r="S128" s="211"/>
      <c r="T128" s="213">
        <f>SUM(T129:T139)</f>
        <v>0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4" t="s">
        <v>83</v>
      </c>
      <c r="AT128" s="215" t="s">
        <v>74</v>
      </c>
      <c r="AU128" s="215" t="s">
        <v>83</v>
      </c>
      <c r="AY128" s="214" t="s">
        <v>144</v>
      </c>
      <c r="BK128" s="216">
        <f>SUM(BK129:BK139)</f>
        <v>0</v>
      </c>
    </row>
    <row r="129" s="2" customFormat="1" ht="24.15" customHeight="1">
      <c r="A129" s="39"/>
      <c r="B129" s="40"/>
      <c r="C129" s="219" t="s">
        <v>83</v>
      </c>
      <c r="D129" s="219" t="s">
        <v>147</v>
      </c>
      <c r="E129" s="220" t="s">
        <v>314</v>
      </c>
      <c r="F129" s="221" t="s">
        <v>315</v>
      </c>
      <c r="G129" s="222" t="s">
        <v>282</v>
      </c>
      <c r="H129" s="223">
        <v>0.91500000000000004</v>
      </c>
      <c r="I129" s="224"/>
      <c r="J129" s="225">
        <f>ROUND(I129*H129,2)</f>
        <v>0</v>
      </c>
      <c r="K129" s="221" t="s">
        <v>151</v>
      </c>
      <c r="L129" s="45"/>
      <c r="M129" s="226" t="s">
        <v>1</v>
      </c>
      <c r="N129" s="227" t="s">
        <v>40</v>
      </c>
      <c r="O129" s="92"/>
      <c r="P129" s="228">
        <f>O129*H129</f>
        <v>0</v>
      </c>
      <c r="Q129" s="228">
        <v>0</v>
      </c>
      <c r="R129" s="228">
        <f>Q129*H129</f>
        <v>0</v>
      </c>
      <c r="S129" s="228">
        <v>0</v>
      </c>
      <c r="T129" s="229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30" t="s">
        <v>173</v>
      </c>
      <c r="AT129" s="230" t="s">
        <v>147</v>
      </c>
      <c r="AU129" s="230" t="s">
        <v>85</v>
      </c>
      <c r="AY129" s="18" t="s">
        <v>144</v>
      </c>
      <c r="BE129" s="231">
        <f>IF(N129="základní",J129,0)</f>
        <v>0</v>
      </c>
      <c r="BF129" s="231">
        <f>IF(N129="snížená",J129,0)</f>
        <v>0</v>
      </c>
      <c r="BG129" s="231">
        <f>IF(N129="zákl. přenesená",J129,0)</f>
        <v>0</v>
      </c>
      <c r="BH129" s="231">
        <f>IF(N129="sníž. přenesená",J129,0)</f>
        <v>0</v>
      </c>
      <c r="BI129" s="231">
        <f>IF(N129="nulová",J129,0)</f>
        <v>0</v>
      </c>
      <c r="BJ129" s="18" t="s">
        <v>83</v>
      </c>
      <c r="BK129" s="231">
        <f>ROUND(I129*H129,2)</f>
        <v>0</v>
      </c>
      <c r="BL129" s="18" t="s">
        <v>173</v>
      </c>
      <c r="BM129" s="230" t="s">
        <v>1159</v>
      </c>
    </row>
    <row r="130" s="2" customFormat="1">
      <c r="A130" s="39"/>
      <c r="B130" s="40"/>
      <c r="C130" s="41"/>
      <c r="D130" s="232" t="s">
        <v>154</v>
      </c>
      <c r="E130" s="41"/>
      <c r="F130" s="233" t="s">
        <v>317</v>
      </c>
      <c r="G130" s="41"/>
      <c r="H130" s="41"/>
      <c r="I130" s="234"/>
      <c r="J130" s="41"/>
      <c r="K130" s="41"/>
      <c r="L130" s="45"/>
      <c r="M130" s="235"/>
      <c r="N130" s="236"/>
      <c r="O130" s="92"/>
      <c r="P130" s="92"/>
      <c r="Q130" s="92"/>
      <c r="R130" s="92"/>
      <c r="S130" s="92"/>
      <c r="T130" s="93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154</v>
      </c>
      <c r="AU130" s="18" t="s">
        <v>85</v>
      </c>
    </row>
    <row r="131" s="2" customFormat="1">
      <c r="A131" s="39"/>
      <c r="B131" s="40"/>
      <c r="C131" s="41"/>
      <c r="D131" s="237" t="s">
        <v>155</v>
      </c>
      <c r="E131" s="41"/>
      <c r="F131" s="238" t="s">
        <v>318</v>
      </c>
      <c r="G131" s="41"/>
      <c r="H131" s="41"/>
      <c r="I131" s="234"/>
      <c r="J131" s="41"/>
      <c r="K131" s="41"/>
      <c r="L131" s="45"/>
      <c r="M131" s="235"/>
      <c r="N131" s="236"/>
      <c r="O131" s="92"/>
      <c r="P131" s="92"/>
      <c r="Q131" s="92"/>
      <c r="R131" s="92"/>
      <c r="S131" s="92"/>
      <c r="T131" s="93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T131" s="18" t="s">
        <v>155</v>
      </c>
      <c r="AU131" s="18" t="s">
        <v>85</v>
      </c>
    </row>
    <row r="132" s="14" customFormat="1">
      <c r="A132" s="14"/>
      <c r="B132" s="249"/>
      <c r="C132" s="250"/>
      <c r="D132" s="232" t="s">
        <v>157</v>
      </c>
      <c r="E132" s="251" t="s">
        <v>1</v>
      </c>
      <c r="F132" s="252" t="s">
        <v>1160</v>
      </c>
      <c r="G132" s="250"/>
      <c r="H132" s="253">
        <v>0.91500000000000004</v>
      </c>
      <c r="I132" s="254"/>
      <c r="J132" s="250"/>
      <c r="K132" s="250"/>
      <c r="L132" s="255"/>
      <c r="M132" s="256"/>
      <c r="N132" s="257"/>
      <c r="O132" s="257"/>
      <c r="P132" s="257"/>
      <c r="Q132" s="257"/>
      <c r="R132" s="257"/>
      <c r="S132" s="257"/>
      <c r="T132" s="258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9" t="s">
        <v>157</v>
      </c>
      <c r="AU132" s="259" t="s">
        <v>85</v>
      </c>
      <c r="AV132" s="14" t="s">
        <v>85</v>
      </c>
      <c r="AW132" s="14" t="s">
        <v>32</v>
      </c>
      <c r="AX132" s="14" t="s">
        <v>83</v>
      </c>
      <c r="AY132" s="259" t="s">
        <v>144</v>
      </c>
    </row>
    <row r="133" s="2" customFormat="1" ht="37.8" customHeight="1">
      <c r="A133" s="39"/>
      <c r="B133" s="40"/>
      <c r="C133" s="219" t="s">
        <v>85</v>
      </c>
      <c r="D133" s="219" t="s">
        <v>147</v>
      </c>
      <c r="E133" s="220" t="s">
        <v>358</v>
      </c>
      <c r="F133" s="221" t="s">
        <v>359</v>
      </c>
      <c r="G133" s="222" t="s">
        <v>282</v>
      </c>
      <c r="H133" s="223">
        <v>0.91500000000000004</v>
      </c>
      <c r="I133" s="224"/>
      <c r="J133" s="225">
        <f>ROUND(I133*H133,2)</f>
        <v>0</v>
      </c>
      <c r="K133" s="221" t="s">
        <v>151</v>
      </c>
      <c r="L133" s="45"/>
      <c r="M133" s="226" t="s">
        <v>1</v>
      </c>
      <c r="N133" s="227" t="s">
        <v>40</v>
      </c>
      <c r="O133" s="92"/>
      <c r="P133" s="228">
        <f>O133*H133</f>
        <v>0</v>
      </c>
      <c r="Q133" s="228">
        <v>0</v>
      </c>
      <c r="R133" s="228">
        <f>Q133*H133</f>
        <v>0</v>
      </c>
      <c r="S133" s="228">
        <v>0</v>
      </c>
      <c r="T133" s="229">
        <f>S133*H133</f>
        <v>0</v>
      </c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R133" s="230" t="s">
        <v>173</v>
      </c>
      <c r="AT133" s="230" t="s">
        <v>147</v>
      </c>
      <c r="AU133" s="230" t="s">
        <v>85</v>
      </c>
      <c r="AY133" s="18" t="s">
        <v>144</v>
      </c>
      <c r="BE133" s="231">
        <f>IF(N133="základní",J133,0)</f>
        <v>0</v>
      </c>
      <c r="BF133" s="231">
        <f>IF(N133="snížená",J133,0)</f>
        <v>0</v>
      </c>
      <c r="BG133" s="231">
        <f>IF(N133="zákl. přenesená",J133,0)</f>
        <v>0</v>
      </c>
      <c r="BH133" s="231">
        <f>IF(N133="sníž. přenesená",J133,0)</f>
        <v>0</v>
      </c>
      <c r="BI133" s="231">
        <f>IF(N133="nulová",J133,0)</f>
        <v>0</v>
      </c>
      <c r="BJ133" s="18" t="s">
        <v>83</v>
      </c>
      <c r="BK133" s="231">
        <f>ROUND(I133*H133,2)</f>
        <v>0</v>
      </c>
      <c r="BL133" s="18" t="s">
        <v>173</v>
      </c>
      <c r="BM133" s="230" t="s">
        <v>1161</v>
      </c>
    </row>
    <row r="134" s="2" customFormat="1">
      <c r="A134" s="39"/>
      <c r="B134" s="40"/>
      <c r="C134" s="41"/>
      <c r="D134" s="232" t="s">
        <v>154</v>
      </c>
      <c r="E134" s="41"/>
      <c r="F134" s="233" t="s">
        <v>361</v>
      </c>
      <c r="G134" s="41"/>
      <c r="H134" s="41"/>
      <c r="I134" s="234"/>
      <c r="J134" s="41"/>
      <c r="K134" s="41"/>
      <c r="L134" s="45"/>
      <c r="M134" s="235"/>
      <c r="N134" s="236"/>
      <c r="O134" s="92"/>
      <c r="P134" s="92"/>
      <c r="Q134" s="92"/>
      <c r="R134" s="92"/>
      <c r="S134" s="92"/>
      <c r="T134" s="93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T134" s="18" t="s">
        <v>154</v>
      </c>
      <c r="AU134" s="18" t="s">
        <v>85</v>
      </c>
    </row>
    <row r="135" s="2" customFormat="1">
      <c r="A135" s="39"/>
      <c r="B135" s="40"/>
      <c r="C135" s="41"/>
      <c r="D135" s="237" t="s">
        <v>155</v>
      </c>
      <c r="E135" s="41"/>
      <c r="F135" s="238" t="s">
        <v>362</v>
      </c>
      <c r="G135" s="41"/>
      <c r="H135" s="41"/>
      <c r="I135" s="234"/>
      <c r="J135" s="41"/>
      <c r="K135" s="41"/>
      <c r="L135" s="45"/>
      <c r="M135" s="235"/>
      <c r="N135" s="236"/>
      <c r="O135" s="92"/>
      <c r="P135" s="92"/>
      <c r="Q135" s="92"/>
      <c r="R135" s="92"/>
      <c r="S135" s="92"/>
      <c r="T135" s="93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155</v>
      </c>
      <c r="AU135" s="18" t="s">
        <v>85</v>
      </c>
    </row>
    <row r="136" s="2" customFormat="1" ht="24.15" customHeight="1">
      <c r="A136" s="39"/>
      <c r="B136" s="40"/>
      <c r="C136" s="219" t="s">
        <v>166</v>
      </c>
      <c r="D136" s="219" t="s">
        <v>147</v>
      </c>
      <c r="E136" s="220" t="s">
        <v>1099</v>
      </c>
      <c r="F136" s="221" t="s">
        <v>1100</v>
      </c>
      <c r="G136" s="222" t="s">
        <v>279</v>
      </c>
      <c r="H136" s="223">
        <v>4.5750000000000002</v>
      </c>
      <c r="I136" s="224"/>
      <c r="J136" s="225">
        <f>ROUND(I136*H136,2)</f>
        <v>0</v>
      </c>
      <c r="K136" s="221" t="s">
        <v>151</v>
      </c>
      <c r="L136" s="45"/>
      <c r="M136" s="226" t="s">
        <v>1</v>
      </c>
      <c r="N136" s="227" t="s">
        <v>40</v>
      </c>
      <c r="O136" s="92"/>
      <c r="P136" s="228">
        <f>O136*H136</f>
        <v>0</v>
      </c>
      <c r="Q136" s="228">
        <v>0</v>
      </c>
      <c r="R136" s="228">
        <f>Q136*H136</f>
        <v>0</v>
      </c>
      <c r="S136" s="228">
        <v>0</v>
      </c>
      <c r="T136" s="229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30" t="s">
        <v>173</v>
      </c>
      <c r="AT136" s="230" t="s">
        <v>147</v>
      </c>
      <c r="AU136" s="230" t="s">
        <v>85</v>
      </c>
      <c r="AY136" s="18" t="s">
        <v>144</v>
      </c>
      <c r="BE136" s="231">
        <f>IF(N136="základní",J136,0)</f>
        <v>0</v>
      </c>
      <c r="BF136" s="231">
        <f>IF(N136="snížená",J136,0)</f>
        <v>0</v>
      </c>
      <c r="BG136" s="231">
        <f>IF(N136="zákl. přenesená",J136,0)</f>
        <v>0</v>
      </c>
      <c r="BH136" s="231">
        <f>IF(N136="sníž. přenesená",J136,0)</f>
        <v>0</v>
      </c>
      <c r="BI136" s="231">
        <f>IF(N136="nulová",J136,0)</f>
        <v>0</v>
      </c>
      <c r="BJ136" s="18" t="s">
        <v>83</v>
      </c>
      <c r="BK136" s="231">
        <f>ROUND(I136*H136,2)</f>
        <v>0</v>
      </c>
      <c r="BL136" s="18" t="s">
        <v>173</v>
      </c>
      <c r="BM136" s="230" t="s">
        <v>1162</v>
      </c>
    </row>
    <row r="137" s="2" customFormat="1">
      <c r="A137" s="39"/>
      <c r="B137" s="40"/>
      <c r="C137" s="41"/>
      <c r="D137" s="232" t="s">
        <v>154</v>
      </c>
      <c r="E137" s="41"/>
      <c r="F137" s="233" t="s">
        <v>1102</v>
      </c>
      <c r="G137" s="41"/>
      <c r="H137" s="41"/>
      <c r="I137" s="234"/>
      <c r="J137" s="41"/>
      <c r="K137" s="41"/>
      <c r="L137" s="45"/>
      <c r="M137" s="235"/>
      <c r="N137" s="236"/>
      <c r="O137" s="92"/>
      <c r="P137" s="92"/>
      <c r="Q137" s="92"/>
      <c r="R137" s="92"/>
      <c r="S137" s="92"/>
      <c r="T137" s="93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154</v>
      </c>
      <c r="AU137" s="18" t="s">
        <v>85</v>
      </c>
    </row>
    <row r="138" s="2" customFormat="1">
      <c r="A138" s="39"/>
      <c r="B138" s="40"/>
      <c r="C138" s="41"/>
      <c r="D138" s="237" t="s">
        <v>155</v>
      </c>
      <c r="E138" s="41"/>
      <c r="F138" s="238" t="s">
        <v>1103</v>
      </c>
      <c r="G138" s="41"/>
      <c r="H138" s="41"/>
      <c r="I138" s="234"/>
      <c r="J138" s="41"/>
      <c r="K138" s="41"/>
      <c r="L138" s="45"/>
      <c r="M138" s="235"/>
      <c r="N138" s="236"/>
      <c r="O138" s="92"/>
      <c r="P138" s="92"/>
      <c r="Q138" s="92"/>
      <c r="R138" s="92"/>
      <c r="S138" s="92"/>
      <c r="T138" s="93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155</v>
      </c>
      <c r="AU138" s="18" t="s">
        <v>85</v>
      </c>
    </row>
    <row r="139" s="14" customFormat="1">
      <c r="A139" s="14"/>
      <c r="B139" s="249"/>
      <c r="C139" s="250"/>
      <c r="D139" s="232" t="s">
        <v>157</v>
      </c>
      <c r="E139" s="251" t="s">
        <v>1</v>
      </c>
      <c r="F139" s="252" t="s">
        <v>1163</v>
      </c>
      <c r="G139" s="250"/>
      <c r="H139" s="253">
        <v>4.5750000000000002</v>
      </c>
      <c r="I139" s="254"/>
      <c r="J139" s="250"/>
      <c r="K139" s="250"/>
      <c r="L139" s="255"/>
      <c r="M139" s="256"/>
      <c r="N139" s="257"/>
      <c r="O139" s="257"/>
      <c r="P139" s="257"/>
      <c r="Q139" s="257"/>
      <c r="R139" s="257"/>
      <c r="S139" s="257"/>
      <c r="T139" s="258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9" t="s">
        <v>157</v>
      </c>
      <c r="AU139" s="259" t="s">
        <v>85</v>
      </c>
      <c r="AV139" s="14" t="s">
        <v>85</v>
      </c>
      <c r="AW139" s="14" t="s">
        <v>32</v>
      </c>
      <c r="AX139" s="14" t="s">
        <v>83</v>
      </c>
      <c r="AY139" s="259" t="s">
        <v>144</v>
      </c>
    </row>
    <row r="140" s="12" customFormat="1" ht="22.8" customHeight="1">
      <c r="A140" s="12"/>
      <c r="B140" s="203"/>
      <c r="C140" s="204"/>
      <c r="D140" s="205" t="s">
        <v>74</v>
      </c>
      <c r="E140" s="217" t="s">
        <v>85</v>
      </c>
      <c r="F140" s="217" t="s">
        <v>518</v>
      </c>
      <c r="G140" s="204"/>
      <c r="H140" s="204"/>
      <c r="I140" s="207"/>
      <c r="J140" s="218">
        <f>BK140</f>
        <v>0</v>
      </c>
      <c r="K140" s="204"/>
      <c r="L140" s="209"/>
      <c r="M140" s="210"/>
      <c r="N140" s="211"/>
      <c r="O140" s="211"/>
      <c r="P140" s="212">
        <f>SUM(P141:P154)</f>
        <v>0</v>
      </c>
      <c r="Q140" s="211"/>
      <c r="R140" s="212">
        <f>SUM(R141:R154)</f>
        <v>0.0021312000000000002</v>
      </c>
      <c r="S140" s="211"/>
      <c r="T140" s="213">
        <f>SUM(T141:T154)</f>
        <v>0</v>
      </c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R140" s="214" t="s">
        <v>83</v>
      </c>
      <c r="AT140" s="215" t="s">
        <v>74</v>
      </c>
      <c r="AU140" s="215" t="s">
        <v>83</v>
      </c>
      <c r="AY140" s="214" t="s">
        <v>144</v>
      </c>
      <c r="BK140" s="216">
        <f>SUM(BK141:BK154)</f>
        <v>0</v>
      </c>
    </row>
    <row r="141" s="2" customFormat="1" ht="21.75" customHeight="1">
      <c r="A141" s="39"/>
      <c r="B141" s="40"/>
      <c r="C141" s="219" t="s">
        <v>173</v>
      </c>
      <c r="D141" s="219" t="s">
        <v>147</v>
      </c>
      <c r="E141" s="220" t="s">
        <v>675</v>
      </c>
      <c r="F141" s="221" t="s">
        <v>676</v>
      </c>
      <c r="G141" s="222" t="s">
        <v>282</v>
      </c>
      <c r="H141" s="223">
        <v>0.75600000000000001</v>
      </c>
      <c r="I141" s="224"/>
      <c r="J141" s="225">
        <f>ROUND(I141*H141,2)</f>
        <v>0</v>
      </c>
      <c r="K141" s="221" t="s">
        <v>151</v>
      </c>
      <c r="L141" s="45"/>
      <c r="M141" s="226" t="s">
        <v>1</v>
      </c>
      <c r="N141" s="227" t="s">
        <v>40</v>
      </c>
      <c r="O141" s="92"/>
      <c r="P141" s="228">
        <f>O141*H141</f>
        <v>0</v>
      </c>
      <c r="Q141" s="228">
        <v>0</v>
      </c>
      <c r="R141" s="228">
        <f>Q141*H141</f>
        <v>0</v>
      </c>
      <c r="S141" s="228">
        <v>0</v>
      </c>
      <c r="T141" s="229">
        <f>S141*H141</f>
        <v>0</v>
      </c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R141" s="230" t="s">
        <v>173</v>
      </c>
      <c r="AT141" s="230" t="s">
        <v>147</v>
      </c>
      <c r="AU141" s="230" t="s">
        <v>85</v>
      </c>
      <c r="AY141" s="18" t="s">
        <v>144</v>
      </c>
      <c r="BE141" s="231">
        <f>IF(N141="základní",J141,0)</f>
        <v>0</v>
      </c>
      <c r="BF141" s="231">
        <f>IF(N141="snížená",J141,0)</f>
        <v>0</v>
      </c>
      <c r="BG141" s="231">
        <f>IF(N141="zákl. přenesená",J141,0)</f>
        <v>0</v>
      </c>
      <c r="BH141" s="231">
        <f>IF(N141="sníž. přenesená",J141,0)</f>
        <v>0</v>
      </c>
      <c r="BI141" s="231">
        <f>IF(N141="nulová",J141,0)</f>
        <v>0</v>
      </c>
      <c r="BJ141" s="18" t="s">
        <v>83</v>
      </c>
      <c r="BK141" s="231">
        <f>ROUND(I141*H141,2)</f>
        <v>0</v>
      </c>
      <c r="BL141" s="18" t="s">
        <v>173</v>
      </c>
      <c r="BM141" s="230" t="s">
        <v>1164</v>
      </c>
    </row>
    <row r="142" s="2" customFormat="1">
      <c r="A142" s="39"/>
      <c r="B142" s="40"/>
      <c r="C142" s="41"/>
      <c r="D142" s="232" t="s">
        <v>154</v>
      </c>
      <c r="E142" s="41"/>
      <c r="F142" s="233" t="s">
        <v>678</v>
      </c>
      <c r="G142" s="41"/>
      <c r="H142" s="41"/>
      <c r="I142" s="234"/>
      <c r="J142" s="41"/>
      <c r="K142" s="41"/>
      <c r="L142" s="45"/>
      <c r="M142" s="235"/>
      <c r="N142" s="236"/>
      <c r="O142" s="92"/>
      <c r="P142" s="92"/>
      <c r="Q142" s="92"/>
      <c r="R142" s="92"/>
      <c r="S142" s="92"/>
      <c r="T142" s="93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T142" s="18" t="s">
        <v>154</v>
      </c>
      <c r="AU142" s="18" t="s">
        <v>85</v>
      </c>
    </row>
    <row r="143" s="2" customFormat="1">
      <c r="A143" s="39"/>
      <c r="B143" s="40"/>
      <c r="C143" s="41"/>
      <c r="D143" s="237" t="s">
        <v>155</v>
      </c>
      <c r="E143" s="41"/>
      <c r="F143" s="238" t="s">
        <v>679</v>
      </c>
      <c r="G143" s="41"/>
      <c r="H143" s="41"/>
      <c r="I143" s="234"/>
      <c r="J143" s="41"/>
      <c r="K143" s="41"/>
      <c r="L143" s="45"/>
      <c r="M143" s="235"/>
      <c r="N143" s="236"/>
      <c r="O143" s="92"/>
      <c r="P143" s="92"/>
      <c r="Q143" s="92"/>
      <c r="R143" s="92"/>
      <c r="S143" s="92"/>
      <c r="T143" s="93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155</v>
      </c>
      <c r="AU143" s="18" t="s">
        <v>85</v>
      </c>
    </row>
    <row r="144" s="14" customFormat="1">
      <c r="A144" s="14"/>
      <c r="B144" s="249"/>
      <c r="C144" s="250"/>
      <c r="D144" s="232" t="s">
        <v>157</v>
      </c>
      <c r="E144" s="251" t="s">
        <v>1</v>
      </c>
      <c r="F144" s="252" t="s">
        <v>1165</v>
      </c>
      <c r="G144" s="250"/>
      <c r="H144" s="253">
        <v>0.75600000000000001</v>
      </c>
      <c r="I144" s="254"/>
      <c r="J144" s="250"/>
      <c r="K144" s="250"/>
      <c r="L144" s="255"/>
      <c r="M144" s="256"/>
      <c r="N144" s="257"/>
      <c r="O144" s="257"/>
      <c r="P144" s="257"/>
      <c r="Q144" s="257"/>
      <c r="R144" s="257"/>
      <c r="S144" s="257"/>
      <c r="T144" s="258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9" t="s">
        <v>157</v>
      </c>
      <c r="AU144" s="259" t="s">
        <v>85</v>
      </c>
      <c r="AV144" s="14" t="s">
        <v>85</v>
      </c>
      <c r="AW144" s="14" t="s">
        <v>32</v>
      </c>
      <c r="AX144" s="14" t="s">
        <v>83</v>
      </c>
      <c r="AY144" s="259" t="s">
        <v>144</v>
      </c>
    </row>
    <row r="145" s="2" customFormat="1" ht="24.15" customHeight="1">
      <c r="A145" s="39"/>
      <c r="B145" s="40"/>
      <c r="C145" s="219" t="s">
        <v>143</v>
      </c>
      <c r="D145" s="219" t="s">
        <v>147</v>
      </c>
      <c r="E145" s="220" t="s">
        <v>680</v>
      </c>
      <c r="F145" s="221" t="s">
        <v>681</v>
      </c>
      <c r="G145" s="222" t="s">
        <v>282</v>
      </c>
      <c r="H145" s="223">
        <v>0.75600000000000001</v>
      </c>
      <c r="I145" s="224"/>
      <c r="J145" s="225">
        <f>ROUND(I145*H145,2)</f>
        <v>0</v>
      </c>
      <c r="K145" s="221" t="s">
        <v>151</v>
      </c>
      <c r="L145" s="45"/>
      <c r="M145" s="226" t="s">
        <v>1</v>
      </c>
      <c r="N145" s="227" t="s">
        <v>40</v>
      </c>
      <c r="O145" s="92"/>
      <c r="P145" s="228">
        <f>O145*H145</f>
        <v>0</v>
      </c>
      <c r="Q145" s="228">
        <v>0</v>
      </c>
      <c r="R145" s="228">
        <f>Q145*H145</f>
        <v>0</v>
      </c>
      <c r="S145" s="228">
        <v>0</v>
      </c>
      <c r="T145" s="229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30" t="s">
        <v>173</v>
      </c>
      <c r="AT145" s="230" t="s">
        <v>147</v>
      </c>
      <c r="AU145" s="230" t="s">
        <v>85</v>
      </c>
      <c r="AY145" s="18" t="s">
        <v>144</v>
      </c>
      <c r="BE145" s="231">
        <f>IF(N145="základní",J145,0)</f>
        <v>0</v>
      </c>
      <c r="BF145" s="231">
        <f>IF(N145="snížená",J145,0)</f>
        <v>0</v>
      </c>
      <c r="BG145" s="231">
        <f>IF(N145="zákl. přenesená",J145,0)</f>
        <v>0</v>
      </c>
      <c r="BH145" s="231">
        <f>IF(N145="sníž. přenesená",J145,0)</f>
        <v>0</v>
      </c>
      <c r="BI145" s="231">
        <f>IF(N145="nulová",J145,0)</f>
        <v>0</v>
      </c>
      <c r="BJ145" s="18" t="s">
        <v>83</v>
      </c>
      <c r="BK145" s="231">
        <f>ROUND(I145*H145,2)</f>
        <v>0</v>
      </c>
      <c r="BL145" s="18" t="s">
        <v>173</v>
      </c>
      <c r="BM145" s="230" t="s">
        <v>1166</v>
      </c>
    </row>
    <row r="146" s="2" customFormat="1">
      <c r="A146" s="39"/>
      <c r="B146" s="40"/>
      <c r="C146" s="41"/>
      <c r="D146" s="232" t="s">
        <v>154</v>
      </c>
      <c r="E146" s="41"/>
      <c r="F146" s="233" t="s">
        <v>683</v>
      </c>
      <c r="G146" s="41"/>
      <c r="H146" s="41"/>
      <c r="I146" s="234"/>
      <c r="J146" s="41"/>
      <c r="K146" s="41"/>
      <c r="L146" s="45"/>
      <c r="M146" s="235"/>
      <c r="N146" s="236"/>
      <c r="O146" s="92"/>
      <c r="P146" s="92"/>
      <c r="Q146" s="92"/>
      <c r="R146" s="92"/>
      <c r="S146" s="92"/>
      <c r="T146" s="93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T146" s="18" t="s">
        <v>154</v>
      </c>
      <c r="AU146" s="18" t="s">
        <v>85</v>
      </c>
    </row>
    <row r="147" s="2" customFormat="1">
      <c r="A147" s="39"/>
      <c r="B147" s="40"/>
      <c r="C147" s="41"/>
      <c r="D147" s="237" t="s">
        <v>155</v>
      </c>
      <c r="E147" s="41"/>
      <c r="F147" s="238" t="s">
        <v>684</v>
      </c>
      <c r="G147" s="41"/>
      <c r="H147" s="41"/>
      <c r="I147" s="234"/>
      <c r="J147" s="41"/>
      <c r="K147" s="41"/>
      <c r="L147" s="45"/>
      <c r="M147" s="235"/>
      <c r="N147" s="236"/>
      <c r="O147" s="92"/>
      <c r="P147" s="92"/>
      <c r="Q147" s="92"/>
      <c r="R147" s="92"/>
      <c r="S147" s="92"/>
      <c r="T147" s="93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155</v>
      </c>
      <c r="AU147" s="18" t="s">
        <v>85</v>
      </c>
    </row>
    <row r="148" s="2" customFormat="1" ht="16.5" customHeight="1">
      <c r="A148" s="39"/>
      <c r="B148" s="40"/>
      <c r="C148" s="219" t="s">
        <v>185</v>
      </c>
      <c r="D148" s="219" t="s">
        <v>147</v>
      </c>
      <c r="E148" s="220" t="s">
        <v>1108</v>
      </c>
      <c r="F148" s="221" t="s">
        <v>1109</v>
      </c>
      <c r="G148" s="222" t="s">
        <v>279</v>
      </c>
      <c r="H148" s="223">
        <v>1.44</v>
      </c>
      <c r="I148" s="224"/>
      <c r="J148" s="225">
        <f>ROUND(I148*H148,2)</f>
        <v>0</v>
      </c>
      <c r="K148" s="221" t="s">
        <v>151</v>
      </c>
      <c r="L148" s="45"/>
      <c r="M148" s="226" t="s">
        <v>1</v>
      </c>
      <c r="N148" s="227" t="s">
        <v>40</v>
      </c>
      <c r="O148" s="92"/>
      <c r="P148" s="228">
        <f>O148*H148</f>
        <v>0</v>
      </c>
      <c r="Q148" s="228">
        <v>0.0014400000000000001</v>
      </c>
      <c r="R148" s="228">
        <f>Q148*H148</f>
        <v>0.0020736000000000001</v>
      </c>
      <c r="S148" s="228">
        <v>0</v>
      </c>
      <c r="T148" s="229">
        <f>S148*H148</f>
        <v>0</v>
      </c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R148" s="230" t="s">
        <v>173</v>
      </c>
      <c r="AT148" s="230" t="s">
        <v>147</v>
      </c>
      <c r="AU148" s="230" t="s">
        <v>85</v>
      </c>
      <c r="AY148" s="18" t="s">
        <v>144</v>
      </c>
      <c r="BE148" s="231">
        <f>IF(N148="základní",J148,0)</f>
        <v>0</v>
      </c>
      <c r="BF148" s="231">
        <f>IF(N148="snížená",J148,0)</f>
        <v>0</v>
      </c>
      <c r="BG148" s="231">
        <f>IF(N148="zákl. přenesená",J148,0)</f>
        <v>0</v>
      </c>
      <c r="BH148" s="231">
        <f>IF(N148="sníž. přenesená",J148,0)</f>
        <v>0</v>
      </c>
      <c r="BI148" s="231">
        <f>IF(N148="nulová",J148,0)</f>
        <v>0</v>
      </c>
      <c r="BJ148" s="18" t="s">
        <v>83</v>
      </c>
      <c r="BK148" s="231">
        <f>ROUND(I148*H148,2)</f>
        <v>0</v>
      </c>
      <c r="BL148" s="18" t="s">
        <v>173</v>
      </c>
      <c r="BM148" s="230" t="s">
        <v>1167</v>
      </c>
    </row>
    <row r="149" s="2" customFormat="1">
      <c r="A149" s="39"/>
      <c r="B149" s="40"/>
      <c r="C149" s="41"/>
      <c r="D149" s="232" t="s">
        <v>154</v>
      </c>
      <c r="E149" s="41"/>
      <c r="F149" s="233" t="s">
        <v>1111</v>
      </c>
      <c r="G149" s="41"/>
      <c r="H149" s="41"/>
      <c r="I149" s="234"/>
      <c r="J149" s="41"/>
      <c r="K149" s="41"/>
      <c r="L149" s="45"/>
      <c r="M149" s="235"/>
      <c r="N149" s="236"/>
      <c r="O149" s="92"/>
      <c r="P149" s="92"/>
      <c r="Q149" s="92"/>
      <c r="R149" s="92"/>
      <c r="S149" s="92"/>
      <c r="T149" s="93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T149" s="18" t="s">
        <v>154</v>
      </c>
      <c r="AU149" s="18" t="s">
        <v>85</v>
      </c>
    </row>
    <row r="150" s="2" customFormat="1">
      <c r="A150" s="39"/>
      <c r="B150" s="40"/>
      <c r="C150" s="41"/>
      <c r="D150" s="237" t="s">
        <v>155</v>
      </c>
      <c r="E150" s="41"/>
      <c r="F150" s="238" t="s">
        <v>1112</v>
      </c>
      <c r="G150" s="41"/>
      <c r="H150" s="41"/>
      <c r="I150" s="234"/>
      <c r="J150" s="41"/>
      <c r="K150" s="41"/>
      <c r="L150" s="45"/>
      <c r="M150" s="235"/>
      <c r="N150" s="236"/>
      <c r="O150" s="92"/>
      <c r="P150" s="92"/>
      <c r="Q150" s="92"/>
      <c r="R150" s="92"/>
      <c r="S150" s="92"/>
      <c r="T150" s="93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155</v>
      </c>
      <c r="AU150" s="18" t="s">
        <v>85</v>
      </c>
    </row>
    <row r="151" s="14" customFormat="1">
      <c r="A151" s="14"/>
      <c r="B151" s="249"/>
      <c r="C151" s="250"/>
      <c r="D151" s="232" t="s">
        <v>157</v>
      </c>
      <c r="E151" s="251" t="s">
        <v>1</v>
      </c>
      <c r="F151" s="252" t="s">
        <v>1168</v>
      </c>
      <c r="G151" s="250"/>
      <c r="H151" s="253">
        <v>1.44</v>
      </c>
      <c r="I151" s="254"/>
      <c r="J151" s="250"/>
      <c r="K151" s="250"/>
      <c r="L151" s="255"/>
      <c r="M151" s="256"/>
      <c r="N151" s="257"/>
      <c r="O151" s="257"/>
      <c r="P151" s="257"/>
      <c r="Q151" s="257"/>
      <c r="R151" s="257"/>
      <c r="S151" s="257"/>
      <c r="T151" s="258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9" t="s">
        <v>157</v>
      </c>
      <c r="AU151" s="259" t="s">
        <v>85</v>
      </c>
      <c r="AV151" s="14" t="s">
        <v>85</v>
      </c>
      <c r="AW151" s="14" t="s">
        <v>32</v>
      </c>
      <c r="AX151" s="14" t="s">
        <v>83</v>
      </c>
      <c r="AY151" s="259" t="s">
        <v>144</v>
      </c>
    </row>
    <row r="152" s="2" customFormat="1" ht="16.5" customHeight="1">
      <c r="A152" s="39"/>
      <c r="B152" s="40"/>
      <c r="C152" s="219" t="s">
        <v>200</v>
      </c>
      <c r="D152" s="219" t="s">
        <v>147</v>
      </c>
      <c r="E152" s="220" t="s">
        <v>1114</v>
      </c>
      <c r="F152" s="221" t="s">
        <v>1115</v>
      </c>
      <c r="G152" s="222" t="s">
        <v>279</v>
      </c>
      <c r="H152" s="223">
        <v>1.44</v>
      </c>
      <c r="I152" s="224"/>
      <c r="J152" s="225">
        <f>ROUND(I152*H152,2)</f>
        <v>0</v>
      </c>
      <c r="K152" s="221" t="s">
        <v>151</v>
      </c>
      <c r="L152" s="45"/>
      <c r="M152" s="226" t="s">
        <v>1</v>
      </c>
      <c r="N152" s="227" t="s">
        <v>40</v>
      </c>
      <c r="O152" s="92"/>
      <c r="P152" s="228">
        <f>O152*H152</f>
        <v>0</v>
      </c>
      <c r="Q152" s="228">
        <v>4.0000000000000003E-05</v>
      </c>
      <c r="R152" s="228">
        <f>Q152*H152</f>
        <v>5.7600000000000004E-05</v>
      </c>
      <c r="S152" s="228">
        <v>0</v>
      </c>
      <c r="T152" s="229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30" t="s">
        <v>173</v>
      </c>
      <c r="AT152" s="230" t="s">
        <v>147</v>
      </c>
      <c r="AU152" s="230" t="s">
        <v>85</v>
      </c>
      <c r="AY152" s="18" t="s">
        <v>144</v>
      </c>
      <c r="BE152" s="231">
        <f>IF(N152="základní",J152,0)</f>
        <v>0</v>
      </c>
      <c r="BF152" s="231">
        <f>IF(N152="snížená",J152,0)</f>
        <v>0</v>
      </c>
      <c r="BG152" s="231">
        <f>IF(N152="zákl. přenesená",J152,0)</f>
        <v>0</v>
      </c>
      <c r="BH152" s="231">
        <f>IF(N152="sníž. přenesená",J152,0)</f>
        <v>0</v>
      </c>
      <c r="BI152" s="231">
        <f>IF(N152="nulová",J152,0)</f>
        <v>0</v>
      </c>
      <c r="BJ152" s="18" t="s">
        <v>83</v>
      </c>
      <c r="BK152" s="231">
        <f>ROUND(I152*H152,2)</f>
        <v>0</v>
      </c>
      <c r="BL152" s="18" t="s">
        <v>173</v>
      </c>
      <c r="BM152" s="230" t="s">
        <v>1169</v>
      </c>
    </row>
    <row r="153" s="2" customFormat="1">
      <c r="A153" s="39"/>
      <c r="B153" s="40"/>
      <c r="C153" s="41"/>
      <c r="D153" s="232" t="s">
        <v>154</v>
      </c>
      <c r="E153" s="41"/>
      <c r="F153" s="233" t="s">
        <v>1117</v>
      </c>
      <c r="G153" s="41"/>
      <c r="H153" s="41"/>
      <c r="I153" s="234"/>
      <c r="J153" s="41"/>
      <c r="K153" s="41"/>
      <c r="L153" s="45"/>
      <c r="M153" s="235"/>
      <c r="N153" s="236"/>
      <c r="O153" s="92"/>
      <c r="P153" s="92"/>
      <c r="Q153" s="92"/>
      <c r="R153" s="92"/>
      <c r="S153" s="92"/>
      <c r="T153" s="93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154</v>
      </c>
      <c r="AU153" s="18" t="s">
        <v>85</v>
      </c>
    </row>
    <row r="154" s="2" customFormat="1">
      <c r="A154" s="39"/>
      <c r="B154" s="40"/>
      <c r="C154" s="41"/>
      <c r="D154" s="237" t="s">
        <v>155</v>
      </c>
      <c r="E154" s="41"/>
      <c r="F154" s="238" t="s">
        <v>1118</v>
      </c>
      <c r="G154" s="41"/>
      <c r="H154" s="41"/>
      <c r="I154" s="234"/>
      <c r="J154" s="41"/>
      <c r="K154" s="41"/>
      <c r="L154" s="45"/>
      <c r="M154" s="235"/>
      <c r="N154" s="236"/>
      <c r="O154" s="92"/>
      <c r="P154" s="92"/>
      <c r="Q154" s="92"/>
      <c r="R154" s="92"/>
      <c r="S154" s="92"/>
      <c r="T154" s="93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T154" s="18" t="s">
        <v>155</v>
      </c>
      <c r="AU154" s="18" t="s">
        <v>85</v>
      </c>
    </row>
    <row r="155" s="12" customFormat="1" ht="22.8" customHeight="1">
      <c r="A155" s="12"/>
      <c r="B155" s="203"/>
      <c r="C155" s="204"/>
      <c r="D155" s="205" t="s">
        <v>74</v>
      </c>
      <c r="E155" s="217" t="s">
        <v>173</v>
      </c>
      <c r="F155" s="217" t="s">
        <v>859</v>
      </c>
      <c r="G155" s="204"/>
      <c r="H155" s="204"/>
      <c r="I155" s="207"/>
      <c r="J155" s="218">
        <f>BK155</f>
        <v>0</v>
      </c>
      <c r="K155" s="204"/>
      <c r="L155" s="209"/>
      <c r="M155" s="210"/>
      <c r="N155" s="211"/>
      <c r="O155" s="211"/>
      <c r="P155" s="212">
        <f>SUM(P156:P159)</f>
        <v>0</v>
      </c>
      <c r="Q155" s="211"/>
      <c r="R155" s="212">
        <f>SUM(R156:R159)</f>
        <v>0</v>
      </c>
      <c r="S155" s="211"/>
      <c r="T155" s="213">
        <f>SUM(T156:T159)</f>
        <v>0</v>
      </c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R155" s="214" t="s">
        <v>83</v>
      </c>
      <c r="AT155" s="215" t="s">
        <v>74</v>
      </c>
      <c r="AU155" s="215" t="s">
        <v>83</v>
      </c>
      <c r="AY155" s="214" t="s">
        <v>144</v>
      </c>
      <c r="BK155" s="216">
        <f>SUM(BK156:BK159)</f>
        <v>0</v>
      </c>
    </row>
    <row r="156" s="2" customFormat="1" ht="33" customHeight="1">
      <c r="A156" s="39"/>
      <c r="B156" s="40"/>
      <c r="C156" s="219" t="s">
        <v>214</v>
      </c>
      <c r="D156" s="219" t="s">
        <v>147</v>
      </c>
      <c r="E156" s="220" t="s">
        <v>860</v>
      </c>
      <c r="F156" s="221" t="s">
        <v>861</v>
      </c>
      <c r="G156" s="222" t="s">
        <v>279</v>
      </c>
      <c r="H156" s="223">
        <v>0.14399999999999999</v>
      </c>
      <c r="I156" s="224"/>
      <c r="J156" s="225">
        <f>ROUND(I156*H156,2)</f>
        <v>0</v>
      </c>
      <c r="K156" s="221" t="s">
        <v>151</v>
      </c>
      <c r="L156" s="45"/>
      <c r="M156" s="226" t="s">
        <v>1</v>
      </c>
      <c r="N156" s="227" t="s">
        <v>40</v>
      </c>
      <c r="O156" s="92"/>
      <c r="P156" s="228">
        <f>O156*H156</f>
        <v>0</v>
      </c>
      <c r="Q156" s="228">
        <v>0</v>
      </c>
      <c r="R156" s="228">
        <f>Q156*H156</f>
        <v>0</v>
      </c>
      <c r="S156" s="228">
        <v>0</v>
      </c>
      <c r="T156" s="229">
        <f>S156*H156</f>
        <v>0</v>
      </c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R156" s="230" t="s">
        <v>173</v>
      </c>
      <c r="AT156" s="230" t="s">
        <v>147</v>
      </c>
      <c r="AU156" s="230" t="s">
        <v>85</v>
      </c>
      <c r="AY156" s="18" t="s">
        <v>144</v>
      </c>
      <c r="BE156" s="231">
        <f>IF(N156="základní",J156,0)</f>
        <v>0</v>
      </c>
      <c r="BF156" s="231">
        <f>IF(N156="snížená",J156,0)</f>
        <v>0</v>
      </c>
      <c r="BG156" s="231">
        <f>IF(N156="zákl. přenesená",J156,0)</f>
        <v>0</v>
      </c>
      <c r="BH156" s="231">
        <f>IF(N156="sníž. přenesená",J156,0)</f>
        <v>0</v>
      </c>
      <c r="BI156" s="231">
        <f>IF(N156="nulová",J156,0)</f>
        <v>0</v>
      </c>
      <c r="BJ156" s="18" t="s">
        <v>83</v>
      </c>
      <c r="BK156" s="231">
        <f>ROUND(I156*H156,2)</f>
        <v>0</v>
      </c>
      <c r="BL156" s="18" t="s">
        <v>173</v>
      </c>
      <c r="BM156" s="230" t="s">
        <v>1170</v>
      </c>
    </row>
    <row r="157" s="2" customFormat="1">
      <c r="A157" s="39"/>
      <c r="B157" s="40"/>
      <c r="C157" s="41"/>
      <c r="D157" s="232" t="s">
        <v>154</v>
      </c>
      <c r="E157" s="41"/>
      <c r="F157" s="233" t="s">
        <v>863</v>
      </c>
      <c r="G157" s="41"/>
      <c r="H157" s="41"/>
      <c r="I157" s="234"/>
      <c r="J157" s="41"/>
      <c r="K157" s="41"/>
      <c r="L157" s="45"/>
      <c r="M157" s="235"/>
      <c r="N157" s="236"/>
      <c r="O157" s="92"/>
      <c r="P157" s="92"/>
      <c r="Q157" s="92"/>
      <c r="R157" s="92"/>
      <c r="S157" s="92"/>
      <c r="T157" s="93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T157" s="18" t="s">
        <v>154</v>
      </c>
      <c r="AU157" s="18" t="s">
        <v>85</v>
      </c>
    </row>
    <row r="158" s="2" customFormat="1">
      <c r="A158" s="39"/>
      <c r="B158" s="40"/>
      <c r="C158" s="41"/>
      <c r="D158" s="237" t="s">
        <v>155</v>
      </c>
      <c r="E158" s="41"/>
      <c r="F158" s="238" t="s">
        <v>864</v>
      </c>
      <c r="G158" s="41"/>
      <c r="H158" s="41"/>
      <c r="I158" s="234"/>
      <c r="J158" s="41"/>
      <c r="K158" s="41"/>
      <c r="L158" s="45"/>
      <c r="M158" s="235"/>
      <c r="N158" s="236"/>
      <c r="O158" s="92"/>
      <c r="P158" s="92"/>
      <c r="Q158" s="92"/>
      <c r="R158" s="92"/>
      <c r="S158" s="92"/>
      <c r="T158" s="93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155</v>
      </c>
      <c r="AU158" s="18" t="s">
        <v>85</v>
      </c>
    </row>
    <row r="159" s="14" customFormat="1">
      <c r="A159" s="14"/>
      <c r="B159" s="249"/>
      <c r="C159" s="250"/>
      <c r="D159" s="232" t="s">
        <v>157</v>
      </c>
      <c r="E159" s="251" t="s">
        <v>1</v>
      </c>
      <c r="F159" s="252" t="s">
        <v>1171</v>
      </c>
      <c r="G159" s="250"/>
      <c r="H159" s="253">
        <v>0.14399999999999999</v>
      </c>
      <c r="I159" s="254"/>
      <c r="J159" s="250"/>
      <c r="K159" s="250"/>
      <c r="L159" s="255"/>
      <c r="M159" s="256"/>
      <c r="N159" s="257"/>
      <c r="O159" s="257"/>
      <c r="P159" s="257"/>
      <c r="Q159" s="257"/>
      <c r="R159" s="257"/>
      <c r="S159" s="257"/>
      <c r="T159" s="258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59" t="s">
        <v>157</v>
      </c>
      <c r="AU159" s="259" t="s">
        <v>85</v>
      </c>
      <c r="AV159" s="14" t="s">
        <v>85</v>
      </c>
      <c r="AW159" s="14" t="s">
        <v>32</v>
      </c>
      <c r="AX159" s="14" t="s">
        <v>83</v>
      </c>
      <c r="AY159" s="259" t="s">
        <v>144</v>
      </c>
    </row>
    <row r="160" s="12" customFormat="1" ht="22.8" customHeight="1">
      <c r="A160" s="12"/>
      <c r="B160" s="203"/>
      <c r="C160" s="204"/>
      <c r="D160" s="205" t="s">
        <v>74</v>
      </c>
      <c r="E160" s="217" t="s">
        <v>143</v>
      </c>
      <c r="F160" s="217" t="s">
        <v>547</v>
      </c>
      <c r="G160" s="204"/>
      <c r="H160" s="204"/>
      <c r="I160" s="207"/>
      <c r="J160" s="218">
        <f>BK160</f>
        <v>0</v>
      </c>
      <c r="K160" s="204"/>
      <c r="L160" s="209"/>
      <c r="M160" s="210"/>
      <c r="N160" s="211"/>
      <c r="O160" s="211"/>
      <c r="P160" s="212">
        <f>SUM(P161:P164)</f>
        <v>0</v>
      </c>
      <c r="Q160" s="211"/>
      <c r="R160" s="212">
        <f>SUM(R161:R164)</f>
        <v>0</v>
      </c>
      <c r="S160" s="211"/>
      <c r="T160" s="213">
        <f>SUM(T161:T164)</f>
        <v>0</v>
      </c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R160" s="214" t="s">
        <v>83</v>
      </c>
      <c r="AT160" s="215" t="s">
        <v>74</v>
      </c>
      <c r="AU160" s="215" t="s">
        <v>83</v>
      </c>
      <c r="AY160" s="214" t="s">
        <v>144</v>
      </c>
      <c r="BK160" s="216">
        <f>SUM(BK161:BK164)</f>
        <v>0</v>
      </c>
    </row>
    <row r="161" s="2" customFormat="1" ht="24.15" customHeight="1">
      <c r="A161" s="39"/>
      <c r="B161" s="40"/>
      <c r="C161" s="219" t="s">
        <v>223</v>
      </c>
      <c r="D161" s="219" t="s">
        <v>147</v>
      </c>
      <c r="E161" s="220" t="s">
        <v>730</v>
      </c>
      <c r="F161" s="221" t="s">
        <v>731</v>
      </c>
      <c r="G161" s="222" t="s">
        <v>279</v>
      </c>
      <c r="H161" s="223">
        <v>4.5759999999999996</v>
      </c>
      <c r="I161" s="224"/>
      <c r="J161" s="225">
        <f>ROUND(I161*H161,2)</f>
        <v>0</v>
      </c>
      <c r="K161" s="221" t="s">
        <v>151</v>
      </c>
      <c r="L161" s="45"/>
      <c r="M161" s="226" t="s">
        <v>1</v>
      </c>
      <c r="N161" s="227" t="s">
        <v>40</v>
      </c>
      <c r="O161" s="92"/>
      <c r="P161" s="228">
        <f>O161*H161</f>
        <v>0</v>
      </c>
      <c r="Q161" s="228">
        <v>0</v>
      </c>
      <c r="R161" s="228">
        <f>Q161*H161</f>
        <v>0</v>
      </c>
      <c r="S161" s="228">
        <v>0</v>
      </c>
      <c r="T161" s="229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30" t="s">
        <v>173</v>
      </c>
      <c r="AT161" s="230" t="s">
        <v>147</v>
      </c>
      <c r="AU161" s="230" t="s">
        <v>85</v>
      </c>
      <c r="AY161" s="18" t="s">
        <v>144</v>
      </c>
      <c r="BE161" s="231">
        <f>IF(N161="základní",J161,0)</f>
        <v>0</v>
      </c>
      <c r="BF161" s="231">
        <f>IF(N161="snížená",J161,0)</f>
        <v>0</v>
      </c>
      <c r="BG161" s="231">
        <f>IF(N161="zákl. přenesená",J161,0)</f>
        <v>0</v>
      </c>
      <c r="BH161" s="231">
        <f>IF(N161="sníž. přenesená",J161,0)</f>
        <v>0</v>
      </c>
      <c r="BI161" s="231">
        <f>IF(N161="nulová",J161,0)</f>
        <v>0</v>
      </c>
      <c r="BJ161" s="18" t="s">
        <v>83</v>
      </c>
      <c r="BK161" s="231">
        <f>ROUND(I161*H161,2)</f>
        <v>0</v>
      </c>
      <c r="BL161" s="18" t="s">
        <v>173</v>
      </c>
      <c r="BM161" s="230" t="s">
        <v>1172</v>
      </c>
    </row>
    <row r="162" s="2" customFormat="1">
      <c r="A162" s="39"/>
      <c r="B162" s="40"/>
      <c r="C162" s="41"/>
      <c r="D162" s="232" t="s">
        <v>154</v>
      </c>
      <c r="E162" s="41"/>
      <c r="F162" s="233" t="s">
        <v>733</v>
      </c>
      <c r="G162" s="41"/>
      <c r="H162" s="41"/>
      <c r="I162" s="234"/>
      <c r="J162" s="41"/>
      <c r="K162" s="41"/>
      <c r="L162" s="45"/>
      <c r="M162" s="235"/>
      <c r="N162" s="236"/>
      <c r="O162" s="92"/>
      <c r="P162" s="92"/>
      <c r="Q162" s="92"/>
      <c r="R162" s="92"/>
      <c r="S162" s="92"/>
      <c r="T162" s="93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154</v>
      </c>
      <c r="AU162" s="18" t="s">
        <v>85</v>
      </c>
    </row>
    <row r="163" s="2" customFormat="1">
      <c r="A163" s="39"/>
      <c r="B163" s="40"/>
      <c r="C163" s="41"/>
      <c r="D163" s="237" t="s">
        <v>155</v>
      </c>
      <c r="E163" s="41"/>
      <c r="F163" s="238" t="s">
        <v>734</v>
      </c>
      <c r="G163" s="41"/>
      <c r="H163" s="41"/>
      <c r="I163" s="234"/>
      <c r="J163" s="41"/>
      <c r="K163" s="41"/>
      <c r="L163" s="45"/>
      <c r="M163" s="235"/>
      <c r="N163" s="236"/>
      <c r="O163" s="92"/>
      <c r="P163" s="92"/>
      <c r="Q163" s="92"/>
      <c r="R163" s="92"/>
      <c r="S163" s="92"/>
      <c r="T163" s="93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T163" s="18" t="s">
        <v>155</v>
      </c>
      <c r="AU163" s="18" t="s">
        <v>85</v>
      </c>
    </row>
    <row r="164" s="14" customFormat="1">
      <c r="A164" s="14"/>
      <c r="B164" s="249"/>
      <c r="C164" s="250"/>
      <c r="D164" s="232" t="s">
        <v>157</v>
      </c>
      <c r="E164" s="251" t="s">
        <v>1</v>
      </c>
      <c r="F164" s="252" t="s">
        <v>1173</v>
      </c>
      <c r="G164" s="250"/>
      <c r="H164" s="253">
        <v>4.5759999999999996</v>
      </c>
      <c r="I164" s="254"/>
      <c r="J164" s="250"/>
      <c r="K164" s="250"/>
      <c r="L164" s="255"/>
      <c r="M164" s="256"/>
      <c r="N164" s="257"/>
      <c r="O164" s="257"/>
      <c r="P164" s="257"/>
      <c r="Q164" s="257"/>
      <c r="R164" s="257"/>
      <c r="S164" s="257"/>
      <c r="T164" s="258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9" t="s">
        <v>157</v>
      </c>
      <c r="AU164" s="259" t="s">
        <v>85</v>
      </c>
      <c r="AV164" s="14" t="s">
        <v>85</v>
      </c>
      <c r="AW164" s="14" t="s">
        <v>32</v>
      </c>
      <c r="AX164" s="14" t="s">
        <v>83</v>
      </c>
      <c r="AY164" s="259" t="s">
        <v>144</v>
      </c>
    </row>
    <row r="165" s="12" customFormat="1" ht="22.8" customHeight="1">
      <c r="A165" s="12"/>
      <c r="B165" s="203"/>
      <c r="C165" s="204"/>
      <c r="D165" s="205" t="s">
        <v>74</v>
      </c>
      <c r="E165" s="217" t="s">
        <v>223</v>
      </c>
      <c r="F165" s="217" t="s">
        <v>602</v>
      </c>
      <c r="G165" s="204"/>
      <c r="H165" s="204"/>
      <c r="I165" s="207"/>
      <c r="J165" s="218">
        <f>BK165</f>
        <v>0</v>
      </c>
      <c r="K165" s="204"/>
      <c r="L165" s="209"/>
      <c r="M165" s="210"/>
      <c r="N165" s="211"/>
      <c r="O165" s="211"/>
      <c r="P165" s="212">
        <f>SUM(P166:P170)</f>
        <v>0</v>
      </c>
      <c r="Q165" s="211"/>
      <c r="R165" s="212">
        <f>SUM(R166:R170)</f>
        <v>0.18099999999999999</v>
      </c>
      <c r="S165" s="211"/>
      <c r="T165" s="213">
        <f>SUM(T166:T170)</f>
        <v>0</v>
      </c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R165" s="214" t="s">
        <v>83</v>
      </c>
      <c r="AT165" s="215" t="s">
        <v>74</v>
      </c>
      <c r="AU165" s="215" t="s">
        <v>83</v>
      </c>
      <c r="AY165" s="214" t="s">
        <v>144</v>
      </c>
      <c r="BK165" s="216">
        <f>SUM(BK166:BK170)</f>
        <v>0</v>
      </c>
    </row>
    <row r="166" s="2" customFormat="1" ht="24.15" customHeight="1">
      <c r="A166" s="39"/>
      <c r="B166" s="40"/>
      <c r="C166" s="219" t="s">
        <v>230</v>
      </c>
      <c r="D166" s="219" t="s">
        <v>147</v>
      </c>
      <c r="E166" s="220" t="s">
        <v>1123</v>
      </c>
      <c r="F166" s="221" t="s">
        <v>1124</v>
      </c>
      <c r="G166" s="222" t="s">
        <v>217</v>
      </c>
      <c r="H166" s="223">
        <v>1</v>
      </c>
      <c r="I166" s="224"/>
      <c r="J166" s="225">
        <f>ROUND(I166*H166,2)</f>
        <v>0</v>
      </c>
      <c r="K166" s="221" t="s">
        <v>151</v>
      </c>
      <c r="L166" s="45"/>
      <c r="M166" s="226" t="s">
        <v>1</v>
      </c>
      <c r="N166" s="227" t="s">
        <v>40</v>
      </c>
      <c r="O166" s="92"/>
      <c r="P166" s="228">
        <f>O166*H166</f>
        <v>0</v>
      </c>
      <c r="Q166" s="228">
        <v>0</v>
      </c>
      <c r="R166" s="228">
        <f>Q166*H166</f>
        <v>0</v>
      </c>
      <c r="S166" s="228">
        <v>0</v>
      </c>
      <c r="T166" s="229">
        <f>S166*H166</f>
        <v>0</v>
      </c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R166" s="230" t="s">
        <v>173</v>
      </c>
      <c r="AT166" s="230" t="s">
        <v>147</v>
      </c>
      <c r="AU166" s="230" t="s">
        <v>85</v>
      </c>
      <c r="AY166" s="18" t="s">
        <v>144</v>
      </c>
      <c r="BE166" s="231">
        <f>IF(N166="základní",J166,0)</f>
        <v>0</v>
      </c>
      <c r="BF166" s="231">
        <f>IF(N166="snížená",J166,0)</f>
        <v>0</v>
      </c>
      <c r="BG166" s="231">
        <f>IF(N166="zákl. přenesená",J166,0)</f>
        <v>0</v>
      </c>
      <c r="BH166" s="231">
        <f>IF(N166="sníž. přenesená",J166,0)</f>
        <v>0</v>
      </c>
      <c r="BI166" s="231">
        <f>IF(N166="nulová",J166,0)</f>
        <v>0</v>
      </c>
      <c r="BJ166" s="18" t="s">
        <v>83</v>
      </c>
      <c r="BK166" s="231">
        <f>ROUND(I166*H166,2)</f>
        <v>0</v>
      </c>
      <c r="BL166" s="18" t="s">
        <v>173</v>
      </c>
      <c r="BM166" s="230" t="s">
        <v>1174</v>
      </c>
    </row>
    <row r="167" s="2" customFormat="1">
      <c r="A167" s="39"/>
      <c r="B167" s="40"/>
      <c r="C167" s="41"/>
      <c r="D167" s="232" t="s">
        <v>154</v>
      </c>
      <c r="E167" s="41"/>
      <c r="F167" s="233" t="s">
        <v>1124</v>
      </c>
      <c r="G167" s="41"/>
      <c r="H167" s="41"/>
      <c r="I167" s="234"/>
      <c r="J167" s="41"/>
      <c r="K167" s="41"/>
      <c r="L167" s="45"/>
      <c r="M167" s="235"/>
      <c r="N167" s="236"/>
      <c r="O167" s="92"/>
      <c r="P167" s="92"/>
      <c r="Q167" s="92"/>
      <c r="R167" s="92"/>
      <c r="S167" s="92"/>
      <c r="T167" s="93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T167" s="18" t="s">
        <v>154</v>
      </c>
      <c r="AU167" s="18" t="s">
        <v>85</v>
      </c>
    </row>
    <row r="168" s="2" customFormat="1">
      <c r="A168" s="39"/>
      <c r="B168" s="40"/>
      <c r="C168" s="41"/>
      <c r="D168" s="237" t="s">
        <v>155</v>
      </c>
      <c r="E168" s="41"/>
      <c r="F168" s="238" t="s">
        <v>1126</v>
      </c>
      <c r="G168" s="41"/>
      <c r="H168" s="41"/>
      <c r="I168" s="234"/>
      <c r="J168" s="41"/>
      <c r="K168" s="41"/>
      <c r="L168" s="45"/>
      <c r="M168" s="235"/>
      <c r="N168" s="236"/>
      <c r="O168" s="92"/>
      <c r="P168" s="92"/>
      <c r="Q168" s="92"/>
      <c r="R168" s="92"/>
      <c r="S168" s="92"/>
      <c r="T168" s="93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155</v>
      </c>
      <c r="AU168" s="18" t="s">
        <v>85</v>
      </c>
    </row>
    <row r="169" s="2" customFormat="1" ht="24.15" customHeight="1">
      <c r="A169" s="39"/>
      <c r="B169" s="40"/>
      <c r="C169" s="286" t="s">
        <v>239</v>
      </c>
      <c r="D169" s="286" t="s">
        <v>417</v>
      </c>
      <c r="E169" s="287" t="s">
        <v>1127</v>
      </c>
      <c r="F169" s="288" t="s">
        <v>1128</v>
      </c>
      <c r="G169" s="289" t="s">
        <v>217</v>
      </c>
      <c r="H169" s="290">
        <v>1</v>
      </c>
      <c r="I169" s="291"/>
      <c r="J169" s="292">
        <f>ROUND(I169*H169,2)</f>
        <v>0</v>
      </c>
      <c r="K169" s="288" t="s">
        <v>151</v>
      </c>
      <c r="L169" s="293"/>
      <c r="M169" s="294" t="s">
        <v>1</v>
      </c>
      <c r="N169" s="295" t="s">
        <v>40</v>
      </c>
      <c r="O169" s="92"/>
      <c r="P169" s="228">
        <f>O169*H169</f>
        <v>0</v>
      </c>
      <c r="Q169" s="228">
        <v>0.18099999999999999</v>
      </c>
      <c r="R169" s="228">
        <f>Q169*H169</f>
        <v>0.18099999999999999</v>
      </c>
      <c r="S169" s="228">
        <v>0</v>
      </c>
      <c r="T169" s="229">
        <f>S169*H169</f>
        <v>0</v>
      </c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R169" s="230" t="s">
        <v>214</v>
      </c>
      <c r="AT169" s="230" t="s">
        <v>417</v>
      </c>
      <c r="AU169" s="230" t="s">
        <v>85</v>
      </c>
      <c r="AY169" s="18" t="s">
        <v>144</v>
      </c>
      <c r="BE169" s="231">
        <f>IF(N169="základní",J169,0)</f>
        <v>0</v>
      </c>
      <c r="BF169" s="231">
        <f>IF(N169="snížená",J169,0)</f>
        <v>0</v>
      </c>
      <c r="BG169" s="231">
        <f>IF(N169="zákl. přenesená",J169,0)</f>
        <v>0</v>
      </c>
      <c r="BH169" s="231">
        <f>IF(N169="sníž. přenesená",J169,0)</f>
        <v>0</v>
      </c>
      <c r="BI169" s="231">
        <f>IF(N169="nulová",J169,0)</f>
        <v>0</v>
      </c>
      <c r="BJ169" s="18" t="s">
        <v>83</v>
      </c>
      <c r="BK169" s="231">
        <f>ROUND(I169*H169,2)</f>
        <v>0</v>
      </c>
      <c r="BL169" s="18" t="s">
        <v>173</v>
      </c>
      <c r="BM169" s="230" t="s">
        <v>1175</v>
      </c>
    </row>
    <row r="170" s="2" customFormat="1">
      <c r="A170" s="39"/>
      <c r="B170" s="40"/>
      <c r="C170" s="41"/>
      <c r="D170" s="232" t="s">
        <v>154</v>
      </c>
      <c r="E170" s="41"/>
      <c r="F170" s="233" t="s">
        <v>1128</v>
      </c>
      <c r="G170" s="41"/>
      <c r="H170" s="41"/>
      <c r="I170" s="234"/>
      <c r="J170" s="41"/>
      <c r="K170" s="41"/>
      <c r="L170" s="45"/>
      <c r="M170" s="235"/>
      <c r="N170" s="236"/>
      <c r="O170" s="92"/>
      <c r="P170" s="92"/>
      <c r="Q170" s="92"/>
      <c r="R170" s="92"/>
      <c r="S170" s="92"/>
      <c r="T170" s="93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T170" s="18" t="s">
        <v>154</v>
      </c>
      <c r="AU170" s="18" t="s">
        <v>85</v>
      </c>
    </row>
    <row r="171" s="12" customFormat="1" ht="25.92" customHeight="1">
      <c r="A171" s="12"/>
      <c r="B171" s="203"/>
      <c r="C171" s="204"/>
      <c r="D171" s="205" t="s">
        <v>74</v>
      </c>
      <c r="E171" s="206" t="s">
        <v>750</v>
      </c>
      <c r="F171" s="206" t="s">
        <v>751</v>
      </c>
      <c r="G171" s="204"/>
      <c r="H171" s="204"/>
      <c r="I171" s="207"/>
      <c r="J171" s="208">
        <f>BK171</f>
        <v>0</v>
      </c>
      <c r="K171" s="204"/>
      <c r="L171" s="209"/>
      <c r="M171" s="210"/>
      <c r="N171" s="211"/>
      <c r="O171" s="211"/>
      <c r="P171" s="212">
        <f>P172+P184+P188</f>
        <v>0</v>
      </c>
      <c r="Q171" s="211"/>
      <c r="R171" s="212">
        <f>R172+R184+R188</f>
        <v>0.045999999999999999</v>
      </c>
      <c r="S171" s="211"/>
      <c r="T171" s="213">
        <f>T172+T184+T188</f>
        <v>0</v>
      </c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R171" s="214" t="s">
        <v>85</v>
      </c>
      <c r="AT171" s="215" t="s">
        <v>74</v>
      </c>
      <c r="AU171" s="215" t="s">
        <v>75</v>
      </c>
      <c r="AY171" s="214" t="s">
        <v>144</v>
      </c>
      <c r="BK171" s="216">
        <f>BK172+BK184+BK188</f>
        <v>0</v>
      </c>
    </row>
    <row r="172" s="12" customFormat="1" ht="22.8" customHeight="1">
      <c r="A172" s="12"/>
      <c r="B172" s="203"/>
      <c r="C172" s="204"/>
      <c r="D172" s="205" t="s">
        <v>74</v>
      </c>
      <c r="E172" s="217" t="s">
        <v>1138</v>
      </c>
      <c r="F172" s="217" t="s">
        <v>1139</v>
      </c>
      <c r="G172" s="204"/>
      <c r="H172" s="204"/>
      <c r="I172" s="207"/>
      <c r="J172" s="218">
        <f>BK172</f>
        <v>0</v>
      </c>
      <c r="K172" s="204"/>
      <c r="L172" s="209"/>
      <c r="M172" s="210"/>
      <c r="N172" s="211"/>
      <c r="O172" s="211"/>
      <c r="P172" s="212">
        <f>SUM(P173:P183)</f>
        <v>0</v>
      </c>
      <c r="Q172" s="211"/>
      <c r="R172" s="212">
        <f>SUM(R173:R183)</f>
        <v>0</v>
      </c>
      <c r="S172" s="211"/>
      <c r="T172" s="213">
        <f>SUM(T173:T183)</f>
        <v>0</v>
      </c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R172" s="214" t="s">
        <v>85</v>
      </c>
      <c r="AT172" s="215" t="s">
        <v>74</v>
      </c>
      <c r="AU172" s="215" t="s">
        <v>83</v>
      </c>
      <c r="AY172" s="214" t="s">
        <v>144</v>
      </c>
      <c r="BK172" s="216">
        <f>SUM(BK173:BK183)</f>
        <v>0</v>
      </c>
    </row>
    <row r="173" s="2" customFormat="1" ht="16.5" customHeight="1">
      <c r="A173" s="39"/>
      <c r="B173" s="40"/>
      <c r="C173" s="219" t="s">
        <v>251</v>
      </c>
      <c r="D173" s="219" t="s">
        <v>147</v>
      </c>
      <c r="E173" s="220" t="s">
        <v>948</v>
      </c>
      <c r="F173" s="221" t="s">
        <v>1140</v>
      </c>
      <c r="G173" s="222" t="s">
        <v>150</v>
      </c>
      <c r="H173" s="223">
        <v>1</v>
      </c>
      <c r="I173" s="224"/>
      <c r="J173" s="225">
        <f>ROUND(I173*H173,2)</f>
        <v>0</v>
      </c>
      <c r="K173" s="221" t="s">
        <v>1</v>
      </c>
      <c r="L173" s="45"/>
      <c r="M173" s="226" t="s">
        <v>1</v>
      </c>
      <c r="N173" s="227" t="s">
        <v>40</v>
      </c>
      <c r="O173" s="92"/>
      <c r="P173" s="228">
        <f>O173*H173</f>
        <v>0</v>
      </c>
      <c r="Q173" s="228">
        <v>0</v>
      </c>
      <c r="R173" s="228">
        <f>Q173*H173</f>
        <v>0</v>
      </c>
      <c r="S173" s="228">
        <v>0</v>
      </c>
      <c r="T173" s="229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30" t="s">
        <v>173</v>
      </c>
      <c r="AT173" s="230" t="s">
        <v>147</v>
      </c>
      <c r="AU173" s="230" t="s">
        <v>85</v>
      </c>
      <c r="AY173" s="18" t="s">
        <v>144</v>
      </c>
      <c r="BE173" s="231">
        <f>IF(N173="základní",J173,0)</f>
        <v>0</v>
      </c>
      <c r="BF173" s="231">
        <f>IF(N173="snížená",J173,0)</f>
        <v>0</v>
      </c>
      <c r="BG173" s="231">
        <f>IF(N173="zákl. přenesená",J173,0)</f>
        <v>0</v>
      </c>
      <c r="BH173" s="231">
        <f>IF(N173="sníž. přenesená",J173,0)</f>
        <v>0</v>
      </c>
      <c r="BI173" s="231">
        <f>IF(N173="nulová",J173,0)</f>
        <v>0</v>
      </c>
      <c r="BJ173" s="18" t="s">
        <v>83</v>
      </c>
      <c r="BK173" s="231">
        <f>ROUND(I173*H173,2)</f>
        <v>0</v>
      </c>
      <c r="BL173" s="18" t="s">
        <v>173</v>
      </c>
      <c r="BM173" s="230" t="s">
        <v>1176</v>
      </c>
    </row>
    <row r="174" s="2" customFormat="1">
      <c r="A174" s="39"/>
      <c r="B174" s="40"/>
      <c r="C174" s="41"/>
      <c r="D174" s="232" t="s">
        <v>154</v>
      </c>
      <c r="E174" s="41"/>
      <c r="F174" s="233" t="s">
        <v>1140</v>
      </c>
      <c r="G174" s="41"/>
      <c r="H174" s="41"/>
      <c r="I174" s="234"/>
      <c r="J174" s="41"/>
      <c r="K174" s="41"/>
      <c r="L174" s="45"/>
      <c r="M174" s="235"/>
      <c r="N174" s="236"/>
      <c r="O174" s="92"/>
      <c r="P174" s="92"/>
      <c r="Q174" s="92"/>
      <c r="R174" s="92"/>
      <c r="S174" s="92"/>
      <c r="T174" s="93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154</v>
      </c>
      <c r="AU174" s="18" t="s">
        <v>85</v>
      </c>
    </row>
    <row r="175" s="13" customFormat="1">
      <c r="A175" s="13"/>
      <c r="B175" s="239"/>
      <c r="C175" s="240"/>
      <c r="D175" s="232" t="s">
        <v>157</v>
      </c>
      <c r="E175" s="241" t="s">
        <v>1</v>
      </c>
      <c r="F175" s="242" t="s">
        <v>1177</v>
      </c>
      <c r="G175" s="240"/>
      <c r="H175" s="241" t="s">
        <v>1</v>
      </c>
      <c r="I175" s="243"/>
      <c r="J175" s="240"/>
      <c r="K175" s="240"/>
      <c r="L175" s="244"/>
      <c r="M175" s="245"/>
      <c r="N175" s="246"/>
      <c r="O175" s="246"/>
      <c r="P175" s="246"/>
      <c r="Q175" s="246"/>
      <c r="R175" s="246"/>
      <c r="S175" s="246"/>
      <c r="T175" s="247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8" t="s">
        <v>157</v>
      </c>
      <c r="AU175" s="248" t="s">
        <v>85</v>
      </c>
      <c r="AV175" s="13" t="s">
        <v>83</v>
      </c>
      <c r="AW175" s="13" t="s">
        <v>32</v>
      </c>
      <c r="AX175" s="13" t="s">
        <v>75</v>
      </c>
      <c r="AY175" s="248" t="s">
        <v>144</v>
      </c>
    </row>
    <row r="176" s="13" customFormat="1">
      <c r="A176" s="13"/>
      <c r="B176" s="239"/>
      <c r="C176" s="240"/>
      <c r="D176" s="232" t="s">
        <v>157</v>
      </c>
      <c r="E176" s="241" t="s">
        <v>1</v>
      </c>
      <c r="F176" s="242" t="s">
        <v>1178</v>
      </c>
      <c r="G176" s="240"/>
      <c r="H176" s="241" t="s">
        <v>1</v>
      </c>
      <c r="I176" s="243"/>
      <c r="J176" s="240"/>
      <c r="K176" s="240"/>
      <c r="L176" s="244"/>
      <c r="M176" s="245"/>
      <c r="N176" s="246"/>
      <c r="O176" s="246"/>
      <c r="P176" s="246"/>
      <c r="Q176" s="246"/>
      <c r="R176" s="246"/>
      <c r="S176" s="246"/>
      <c r="T176" s="247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48" t="s">
        <v>157</v>
      </c>
      <c r="AU176" s="248" t="s">
        <v>85</v>
      </c>
      <c r="AV176" s="13" t="s">
        <v>83</v>
      </c>
      <c r="AW176" s="13" t="s">
        <v>32</v>
      </c>
      <c r="AX176" s="13" t="s">
        <v>75</v>
      </c>
      <c r="AY176" s="248" t="s">
        <v>144</v>
      </c>
    </row>
    <row r="177" s="13" customFormat="1">
      <c r="A177" s="13"/>
      <c r="B177" s="239"/>
      <c r="C177" s="240"/>
      <c r="D177" s="232" t="s">
        <v>157</v>
      </c>
      <c r="E177" s="241" t="s">
        <v>1</v>
      </c>
      <c r="F177" s="242" t="s">
        <v>1143</v>
      </c>
      <c r="G177" s="240"/>
      <c r="H177" s="241" t="s">
        <v>1</v>
      </c>
      <c r="I177" s="243"/>
      <c r="J177" s="240"/>
      <c r="K177" s="240"/>
      <c r="L177" s="244"/>
      <c r="M177" s="245"/>
      <c r="N177" s="246"/>
      <c r="O177" s="246"/>
      <c r="P177" s="246"/>
      <c r="Q177" s="246"/>
      <c r="R177" s="246"/>
      <c r="S177" s="246"/>
      <c r="T177" s="247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8" t="s">
        <v>157</v>
      </c>
      <c r="AU177" s="248" t="s">
        <v>85</v>
      </c>
      <c r="AV177" s="13" t="s">
        <v>83</v>
      </c>
      <c r="AW177" s="13" t="s">
        <v>32</v>
      </c>
      <c r="AX177" s="13" t="s">
        <v>75</v>
      </c>
      <c r="AY177" s="248" t="s">
        <v>144</v>
      </c>
    </row>
    <row r="178" s="14" customFormat="1">
      <c r="A178" s="14"/>
      <c r="B178" s="249"/>
      <c r="C178" s="250"/>
      <c r="D178" s="232" t="s">
        <v>157</v>
      </c>
      <c r="E178" s="251" t="s">
        <v>1</v>
      </c>
      <c r="F178" s="252" t="s">
        <v>83</v>
      </c>
      <c r="G178" s="250"/>
      <c r="H178" s="253">
        <v>1</v>
      </c>
      <c r="I178" s="254"/>
      <c r="J178" s="250"/>
      <c r="K178" s="250"/>
      <c r="L178" s="255"/>
      <c r="M178" s="256"/>
      <c r="N178" s="257"/>
      <c r="O178" s="257"/>
      <c r="P178" s="257"/>
      <c r="Q178" s="257"/>
      <c r="R178" s="257"/>
      <c r="S178" s="257"/>
      <c r="T178" s="258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9" t="s">
        <v>157</v>
      </c>
      <c r="AU178" s="259" t="s">
        <v>85</v>
      </c>
      <c r="AV178" s="14" t="s">
        <v>85</v>
      </c>
      <c r="AW178" s="14" t="s">
        <v>32</v>
      </c>
      <c r="AX178" s="14" t="s">
        <v>83</v>
      </c>
      <c r="AY178" s="259" t="s">
        <v>144</v>
      </c>
    </row>
    <row r="179" s="2" customFormat="1" ht="16.5" customHeight="1">
      <c r="A179" s="39"/>
      <c r="B179" s="40"/>
      <c r="C179" s="219" t="s">
        <v>258</v>
      </c>
      <c r="D179" s="219" t="s">
        <v>147</v>
      </c>
      <c r="E179" s="220" t="s">
        <v>1144</v>
      </c>
      <c r="F179" s="221" t="s">
        <v>1145</v>
      </c>
      <c r="G179" s="222" t="s">
        <v>150</v>
      </c>
      <c r="H179" s="223">
        <v>1</v>
      </c>
      <c r="I179" s="224"/>
      <c r="J179" s="225">
        <f>ROUND(I179*H179,2)</f>
        <v>0</v>
      </c>
      <c r="K179" s="221" t="s">
        <v>1</v>
      </c>
      <c r="L179" s="45"/>
      <c r="M179" s="226" t="s">
        <v>1</v>
      </c>
      <c r="N179" s="227" t="s">
        <v>40</v>
      </c>
      <c r="O179" s="92"/>
      <c r="P179" s="228">
        <f>O179*H179</f>
        <v>0</v>
      </c>
      <c r="Q179" s="228">
        <v>0</v>
      </c>
      <c r="R179" s="228">
        <f>Q179*H179</f>
        <v>0</v>
      </c>
      <c r="S179" s="228">
        <v>0</v>
      </c>
      <c r="T179" s="229">
        <f>S179*H179</f>
        <v>0</v>
      </c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R179" s="230" t="s">
        <v>173</v>
      </c>
      <c r="AT179" s="230" t="s">
        <v>147</v>
      </c>
      <c r="AU179" s="230" t="s">
        <v>85</v>
      </c>
      <c r="AY179" s="18" t="s">
        <v>144</v>
      </c>
      <c r="BE179" s="231">
        <f>IF(N179="základní",J179,0)</f>
        <v>0</v>
      </c>
      <c r="BF179" s="231">
        <f>IF(N179="snížená",J179,0)</f>
        <v>0</v>
      </c>
      <c r="BG179" s="231">
        <f>IF(N179="zákl. přenesená",J179,0)</f>
        <v>0</v>
      </c>
      <c r="BH179" s="231">
        <f>IF(N179="sníž. přenesená",J179,0)</f>
        <v>0</v>
      </c>
      <c r="BI179" s="231">
        <f>IF(N179="nulová",J179,0)</f>
        <v>0</v>
      </c>
      <c r="BJ179" s="18" t="s">
        <v>83</v>
      </c>
      <c r="BK179" s="231">
        <f>ROUND(I179*H179,2)</f>
        <v>0</v>
      </c>
      <c r="BL179" s="18" t="s">
        <v>173</v>
      </c>
      <c r="BM179" s="230" t="s">
        <v>1179</v>
      </c>
    </row>
    <row r="180" s="2" customFormat="1">
      <c r="A180" s="39"/>
      <c r="B180" s="40"/>
      <c r="C180" s="41"/>
      <c r="D180" s="232" t="s">
        <v>154</v>
      </c>
      <c r="E180" s="41"/>
      <c r="F180" s="233" t="s">
        <v>1145</v>
      </c>
      <c r="G180" s="41"/>
      <c r="H180" s="41"/>
      <c r="I180" s="234"/>
      <c r="J180" s="41"/>
      <c r="K180" s="41"/>
      <c r="L180" s="45"/>
      <c r="M180" s="235"/>
      <c r="N180" s="236"/>
      <c r="O180" s="92"/>
      <c r="P180" s="92"/>
      <c r="Q180" s="92"/>
      <c r="R180" s="92"/>
      <c r="S180" s="92"/>
      <c r="T180" s="93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T180" s="18" t="s">
        <v>154</v>
      </c>
      <c r="AU180" s="18" t="s">
        <v>85</v>
      </c>
    </row>
    <row r="181" s="13" customFormat="1">
      <c r="A181" s="13"/>
      <c r="B181" s="239"/>
      <c r="C181" s="240"/>
      <c r="D181" s="232" t="s">
        <v>157</v>
      </c>
      <c r="E181" s="241" t="s">
        <v>1</v>
      </c>
      <c r="F181" s="242" t="s">
        <v>1180</v>
      </c>
      <c r="G181" s="240"/>
      <c r="H181" s="241" t="s">
        <v>1</v>
      </c>
      <c r="I181" s="243"/>
      <c r="J181" s="240"/>
      <c r="K181" s="240"/>
      <c r="L181" s="244"/>
      <c r="M181" s="245"/>
      <c r="N181" s="246"/>
      <c r="O181" s="246"/>
      <c r="P181" s="246"/>
      <c r="Q181" s="246"/>
      <c r="R181" s="246"/>
      <c r="S181" s="246"/>
      <c r="T181" s="247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T181" s="248" t="s">
        <v>157</v>
      </c>
      <c r="AU181" s="248" t="s">
        <v>85</v>
      </c>
      <c r="AV181" s="13" t="s">
        <v>83</v>
      </c>
      <c r="AW181" s="13" t="s">
        <v>32</v>
      </c>
      <c r="AX181" s="13" t="s">
        <v>75</v>
      </c>
      <c r="AY181" s="248" t="s">
        <v>144</v>
      </c>
    </row>
    <row r="182" s="13" customFormat="1">
      <c r="A182" s="13"/>
      <c r="B182" s="239"/>
      <c r="C182" s="240"/>
      <c r="D182" s="232" t="s">
        <v>157</v>
      </c>
      <c r="E182" s="241" t="s">
        <v>1</v>
      </c>
      <c r="F182" s="242" t="s">
        <v>1181</v>
      </c>
      <c r="G182" s="240"/>
      <c r="H182" s="241" t="s">
        <v>1</v>
      </c>
      <c r="I182" s="243"/>
      <c r="J182" s="240"/>
      <c r="K182" s="240"/>
      <c r="L182" s="244"/>
      <c r="M182" s="245"/>
      <c r="N182" s="246"/>
      <c r="O182" s="246"/>
      <c r="P182" s="246"/>
      <c r="Q182" s="246"/>
      <c r="R182" s="246"/>
      <c r="S182" s="246"/>
      <c r="T182" s="247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8" t="s">
        <v>157</v>
      </c>
      <c r="AU182" s="248" t="s">
        <v>85</v>
      </c>
      <c r="AV182" s="13" t="s">
        <v>83</v>
      </c>
      <c r="AW182" s="13" t="s">
        <v>32</v>
      </c>
      <c r="AX182" s="13" t="s">
        <v>75</v>
      </c>
      <c r="AY182" s="248" t="s">
        <v>144</v>
      </c>
    </row>
    <row r="183" s="14" customFormat="1">
      <c r="A183" s="14"/>
      <c r="B183" s="249"/>
      <c r="C183" s="250"/>
      <c r="D183" s="232" t="s">
        <v>157</v>
      </c>
      <c r="E183" s="251" t="s">
        <v>1</v>
      </c>
      <c r="F183" s="252" t="s">
        <v>83</v>
      </c>
      <c r="G183" s="250"/>
      <c r="H183" s="253">
        <v>1</v>
      </c>
      <c r="I183" s="254"/>
      <c r="J183" s="250"/>
      <c r="K183" s="250"/>
      <c r="L183" s="255"/>
      <c r="M183" s="256"/>
      <c r="N183" s="257"/>
      <c r="O183" s="257"/>
      <c r="P183" s="257"/>
      <c r="Q183" s="257"/>
      <c r="R183" s="257"/>
      <c r="S183" s="257"/>
      <c r="T183" s="258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9" t="s">
        <v>157</v>
      </c>
      <c r="AU183" s="259" t="s">
        <v>85</v>
      </c>
      <c r="AV183" s="14" t="s">
        <v>85</v>
      </c>
      <c r="AW183" s="14" t="s">
        <v>32</v>
      </c>
      <c r="AX183" s="14" t="s">
        <v>83</v>
      </c>
      <c r="AY183" s="259" t="s">
        <v>144</v>
      </c>
    </row>
    <row r="184" s="12" customFormat="1" ht="22.8" customHeight="1">
      <c r="A184" s="12"/>
      <c r="B184" s="203"/>
      <c r="C184" s="204"/>
      <c r="D184" s="205" t="s">
        <v>74</v>
      </c>
      <c r="E184" s="217" t="s">
        <v>1149</v>
      </c>
      <c r="F184" s="217" t="s">
        <v>1150</v>
      </c>
      <c r="G184" s="204"/>
      <c r="H184" s="204"/>
      <c r="I184" s="207"/>
      <c r="J184" s="218">
        <f>BK184</f>
        <v>0</v>
      </c>
      <c r="K184" s="204"/>
      <c r="L184" s="209"/>
      <c r="M184" s="210"/>
      <c r="N184" s="211"/>
      <c r="O184" s="211"/>
      <c r="P184" s="212">
        <f>SUM(P185:P187)</f>
        <v>0</v>
      </c>
      <c r="Q184" s="211"/>
      <c r="R184" s="212">
        <f>SUM(R185:R187)</f>
        <v>0</v>
      </c>
      <c r="S184" s="211"/>
      <c r="T184" s="213">
        <f>SUM(T185:T187)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4" t="s">
        <v>85</v>
      </c>
      <c r="AT184" s="215" t="s">
        <v>74</v>
      </c>
      <c r="AU184" s="215" t="s">
        <v>83</v>
      </c>
      <c r="AY184" s="214" t="s">
        <v>144</v>
      </c>
      <c r="BK184" s="216">
        <f>SUM(BK185:BK187)</f>
        <v>0</v>
      </c>
    </row>
    <row r="185" s="2" customFormat="1" ht="24.15" customHeight="1">
      <c r="A185" s="39"/>
      <c r="B185" s="40"/>
      <c r="C185" s="219" t="s">
        <v>267</v>
      </c>
      <c r="D185" s="219" t="s">
        <v>147</v>
      </c>
      <c r="E185" s="220" t="s">
        <v>1151</v>
      </c>
      <c r="F185" s="221" t="s">
        <v>1152</v>
      </c>
      <c r="G185" s="222" t="s">
        <v>399</v>
      </c>
      <c r="H185" s="223">
        <v>0.22900000000000001</v>
      </c>
      <c r="I185" s="224"/>
      <c r="J185" s="225">
        <f>ROUND(I185*H185,2)</f>
        <v>0</v>
      </c>
      <c r="K185" s="221" t="s">
        <v>151</v>
      </c>
      <c r="L185" s="45"/>
      <c r="M185" s="226" t="s">
        <v>1</v>
      </c>
      <c r="N185" s="227" t="s">
        <v>40</v>
      </c>
      <c r="O185" s="92"/>
      <c r="P185" s="228">
        <f>O185*H185</f>
        <v>0</v>
      </c>
      <c r="Q185" s="228">
        <v>0</v>
      </c>
      <c r="R185" s="228">
        <f>Q185*H185</f>
        <v>0</v>
      </c>
      <c r="S185" s="228">
        <v>0</v>
      </c>
      <c r="T185" s="229">
        <f>S185*H185</f>
        <v>0</v>
      </c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R185" s="230" t="s">
        <v>416</v>
      </c>
      <c r="AT185" s="230" t="s">
        <v>147</v>
      </c>
      <c r="AU185" s="230" t="s">
        <v>85</v>
      </c>
      <c r="AY185" s="18" t="s">
        <v>144</v>
      </c>
      <c r="BE185" s="231">
        <f>IF(N185="základní",J185,0)</f>
        <v>0</v>
      </c>
      <c r="BF185" s="231">
        <f>IF(N185="snížená",J185,0)</f>
        <v>0</v>
      </c>
      <c r="BG185" s="231">
        <f>IF(N185="zákl. přenesená",J185,0)</f>
        <v>0</v>
      </c>
      <c r="BH185" s="231">
        <f>IF(N185="sníž. přenesená",J185,0)</f>
        <v>0</v>
      </c>
      <c r="BI185" s="231">
        <f>IF(N185="nulová",J185,0)</f>
        <v>0</v>
      </c>
      <c r="BJ185" s="18" t="s">
        <v>83</v>
      </c>
      <c r="BK185" s="231">
        <f>ROUND(I185*H185,2)</f>
        <v>0</v>
      </c>
      <c r="BL185" s="18" t="s">
        <v>416</v>
      </c>
      <c r="BM185" s="230" t="s">
        <v>1182</v>
      </c>
    </row>
    <row r="186" s="2" customFormat="1">
      <c r="A186" s="39"/>
      <c r="B186" s="40"/>
      <c r="C186" s="41"/>
      <c r="D186" s="232" t="s">
        <v>154</v>
      </c>
      <c r="E186" s="41"/>
      <c r="F186" s="233" t="s">
        <v>1154</v>
      </c>
      <c r="G186" s="41"/>
      <c r="H186" s="41"/>
      <c r="I186" s="234"/>
      <c r="J186" s="41"/>
      <c r="K186" s="41"/>
      <c r="L186" s="45"/>
      <c r="M186" s="235"/>
      <c r="N186" s="236"/>
      <c r="O186" s="92"/>
      <c r="P186" s="92"/>
      <c r="Q186" s="92"/>
      <c r="R186" s="92"/>
      <c r="S186" s="92"/>
      <c r="T186" s="93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T186" s="18" t="s">
        <v>154</v>
      </c>
      <c r="AU186" s="18" t="s">
        <v>85</v>
      </c>
    </row>
    <row r="187" s="2" customFormat="1">
      <c r="A187" s="39"/>
      <c r="B187" s="40"/>
      <c r="C187" s="41"/>
      <c r="D187" s="237" t="s">
        <v>155</v>
      </c>
      <c r="E187" s="41"/>
      <c r="F187" s="238" t="s">
        <v>1155</v>
      </c>
      <c r="G187" s="41"/>
      <c r="H187" s="41"/>
      <c r="I187" s="234"/>
      <c r="J187" s="41"/>
      <c r="K187" s="41"/>
      <c r="L187" s="45"/>
      <c r="M187" s="235"/>
      <c r="N187" s="236"/>
      <c r="O187" s="92"/>
      <c r="P187" s="92"/>
      <c r="Q187" s="92"/>
      <c r="R187" s="92"/>
      <c r="S187" s="92"/>
      <c r="T187" s="93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155</v>
      </c>
      <c r="AU187" s="18" t="s">
        <v>85</v>
      </c>
    </row>
    <row r="188" s="12" customFormat="1" ht="22.8" customHeight="1">
      <c r="A188" s="12"/>
      <c r="B188" s="203"/>
      <c r="C188" s="204"/>
      <c r="D188" s="205" t="s">
        <v>74</v>
      </c>
      <c r="E188" s="217" t="s">
        <v>752</v>
      </c>
      <c r="F188" s="217" t="s">
        <v>753</v>
      </c>
      <c r="G188" s="204"/>
      <c r="H188" s="204"/>
      <c r="I188" s="207"/>
      <c r="J188" s="218">
        <f>BK188</f>
        <v>0</v>
      </c>
      <c r="K188" s="204"/>
      <c r="L188" s="209"/>
      <c r="M188" s="210"/>
      <c r="N188" s="211"/>
      <c r="O188" s="211"/>
      <c r="P188" s="212">
        <f>SUM(P189:P194)</f>
        <v>0</v>
      </c>
      <c r="Q188" s="211"/>
      <c r="R188" s="212">
        <f>SUM(R189:R194)</f>
        <v>0.045999999999999999</v>
      </c>
      <c r="S188" s="211"/>
      <c r="T188" s="213">
        <f>SUM(T189:T194)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14" t="s">
        <v>85</v>
      </c>
      <c r="AT188" s="215" t="s">
        <v>74</v>
      </c>
      <c r="AU188" s="215" t="s">
        <v>83</v>
      </c>
      <c r="AY188" s="214" t="s">
        <v>144</v>
      </c>
      <c r="BK188" s="216">
        <f>SUM(BK189:BK194)</f>
        <v>0</v>
      </c>
    </row>
    <row r="189" s="2" customFormat="1" ht="24.15" customHeight="1">
      <c r="A189" s="39"/>
      <c r="B189" s="40"/>
      <c r="C189" s="286" t="s">
        <v>8</v>
      </c>
      <c r="D189" s="286" t="s">
        <v>417</v>
      </c>
      <c r="E189" s="287" t="s">
        <v>1183</v>
      </c>
      <c r="F189" s="288" t="s">
        <v>1184</v>
      </c>
      <c r="G189" s="289" t="s">
        <v>399</v>
      </c>
      <c r="H189" s="290">
        <v>0.045999999999999999</v>
      </c>
      <c r="I189" s="291"/>
      <c r="J189" s="292">
        <f>ROUND(I189*H189,2)</f>
        <v>0</v>
      </c>
      <c r="K189" s="288" t="s">
        <v>151</v>
      </c>
      <c r="L189" s="293"/>
      <c r="M189" s="294" t="s">
        <v>1</v>
      </c>
      <c r="N189" s="295" t="s">
        <v>40</v>
      </c>
      <c r="O189" s="92"/>
      <c r="P189" s="228">
        <f>O189*H189</f>
        <v>0</v>
      </c>
      <c r="Q189" s="228">
        <v>1</v>
      </c>
      <c r="R189" s="228">
        <f>Q189*H189</f>
        <v>0.045999999999999999</v>
      </c>
      <c r="S189" s="228">
        <v>0</v>
      </c>
      <c r="T189" s="229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30" t="s">
        <v>533</v>
      </c>
      <c r="AT189" s="230" t="s">
        <v>417</v>
      </c>
      <c r="AU189" s="230" t="s">
        <v>85</v>
      </c>
      <c r="AY189" s="18" t="s">
        <v>144</v>
      </c>
      <c r="BE189" s="231">
        <f>IF(N189="základní",J189,0)</f>
        <v>0</v>
      </c>
      <c r="BF189" s="231">
        <f>IF(N189="snížená",J189,0)</f>
        <v>0</v>
      </c>
      <c r="BG189" s="231">
        <f>IF(N189="zákl. přenesená",J189,0)</f>
        <v>0</v>
      </c>
      <c r="BH189" s="231">
        <f>IF(N189="sníž. přenesená",J189,0)</f>
        <v>0</v>
      </c>
      <c r="BI189" s="231">
        <f>IF(N189="nulová",J189,0)</f>
        <v>0</v>
      </c>
      <c r="BJ189" s="18" t="s">
        <v>83</v>
      </c>
      <c r="BK189" s="231">
        <f>ROUND(I189*H189,2)</f>
        <v>0</v>
      </c>
      <c r="BL189" s="18" t="s">
        <v>416</v>
      </c>
      <c r="BM189" s="230" t="s">
        <v>1185</v>
      </c>
    </row>
    <row r="190" s="2" customFormat="1">
      <c r="A190" s="39"/>
      <c r="B190" s="40"/>
      <c r="C190" s="41"/>
      <c r="D190" s="232" t="s">
        <v>154</v>
      </c>
      <c r="E190" s="41"/>
      <c r="F190" s="233" t="s">
        <v>1184</v>
      </c>
      <c r="G190" s="41"/>
      <c r="H190" s="41"/>
      <c r="I190" s="234"/>
      <c r="J190" s="41"/>
      <c r="K190" s="41"/>
      <c r="L190" s="45"/>
      <c r="M190" s="235"/>
      <c r="N190" s="236"/>
      <c r="O190" s="92"/>
      <c r="P190" s="92"/>
      <c r="Q190" s="92"/>
      <c r="R190" s="92"/>
      <c r="S190" s="92"/>
      <c r="T190" s="93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154</v>
      </c>
      <c r="AU190" s="18" t="s">
        <v>85</v>
      </c>
    </row>
    <row r="191" s="2" customFormat="1">
      <c r="A191" s="39"/>
      <c r="B191" s="40"/>
      <c r="C191" s="41"/>
      <c r="D191" s="232" t="s">
        <v>774</v>
      </c>
      <c r="E191" s="41"/>
      <c r="F191" s="300" t="s">
        <v>1186</v>
      </c>
      <c r="G191" s="41"/>
      <c r="H191" s="41"/>
      <c r="I191" s="234"/>
      <c r="J191" s="41"/>
      <c r="K191" s="41"/>
      <c r="L191" s="45"/>
      <c r="M191" s="235"/>
      <c r="N191" s="236"/>
      <c r="O191" s="92"/>
      <c r="P191" s="92"/>
      <c r="Q191" s="92"/>
      <c r="R191" s="92"/>
      <c r="S191" s="92"/>
      <c r="T191" s="93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T191" s="18" t="s">
        <v>774</v>
      </c>
      <c r="AU191" s="18" t="s">
        <v>85</v>
      </c>
    </row>
    <row r="192" s="14" customFormat="1">
      <c r="A192" s="14"/>
      <c r="B192" s="249"/>
      <c r="C192" s="250"/>
      <c r="D192" s="232" t="s">
        <v>157</v>
      </c>
      <c r="E192" s="251" t="s">
        <v>1</v>
      </c>
      <c r="F192" s="252" t="s">
        <v>1187</v>
      </c>
      <c r="G192" s="250"/>
      <c r="H192" s="253">
        <v>0.045999999999999999</v>
      </c>
      <c r="I192" s="254"/>
      <c r="J192" s="250"/>
      <c r="K192" s="250"/>
      <c r="L192" s="255"/>
      <c r="M192" s="256"/>
      <c r="N192" s="257"/>
      <c r="O192" s="257"/>
      <c r="P192" s="257"/>
      <c r="Q192" s="257"/>
      <c r="R192" s="257"/>
      <c r="S192" s="257"/>
      <c r="T192" s="258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59" t="s">
        <v>157</v>
      </c>
      <c r="AU192" s="259" t="s">
        <v>85</v>
      </c>
      <c r="AV192" s="14" t="s">
        <v>85</v>
      </c>
      <c r="AW192" s="14" t="s">
        <v>32</v>
      </c>
      <c r="AX192" s="14" t="s">
        <v>83</v>
      </c>
      <c r="AY192" s="259" t="s">
        <v>144</v>
      </c>
    </row>
    <row r="193" s="2" customFormat="1" ht="24.15" customHeight="1">
      <c r="A193" s="39"/>
      <c r="B193" s="40"/>
      <c r="C193" s="219" t="s">
        <v>416</v>
      </c>
      <c r="D193" s="219" t="s">
        <v>147</v>
      </c>
      <c r="E193" s="220" t="s">
        <v>813</v>
      </c>
      <c r="F193" s="221" t="s">
        <v>1188</v>
      </c>
      <c r="G193" s="222" t="s">
        <v>217</v>
      </c>
      <c r="H193" s="223">
        <v>2</v>
      </c>
      <c r="I193" s="224"/>
      <c r="J193" s="225">
        <f>ROUND(I193*H193,2)</f>
        <v>0</v>
      </c>
      <c r="K193" s="221" t="s">
        <v>1</v>
      </c>
      <c r="L193" s="45"/>
      <c r="M193" s="226" t="s">
        <v>1</v>
      </c>
      <c r="N193" s="227" t="s">
        <v>40</v>
      </c>
      <c r="O193" s="92"/>
      <c r="P193" s="228">
        <f>O193*H193</f>
        <v>0</v>
      </c>
      <c r="Q193" s="228">
        <v>0</v>
      </c>
      <c r="R193" s="228">
        <f>Q193*H193</f>
        <v>0</v>
      </c>
      <c r="S193" s="228">
        <v>0</v>
      </c>
      <c r="T193" s="229">
        <f>S193*H193</f>
        <v>0</v>
      </c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R193" s="230" t="s">
        <v>416</v>
      </c>
      <c r="AT193" s="230" t="s">
        <v>147</v>
      </c>
      <c r="AU193" s="230" t="s">
        <v>85</v>
      </c>
      <c r="AY193" s="18" t="s">
        <v>144</v>
      </c>
      <c r="BE193" s="231">
        <f>IF(N193="základní",J193,0)</f>
        <v>0</v>
      </c>
      <c r="BF193" s="231">
        <f>IF(N193="snížená",J193,0)</f>
        <v>0</v>
      </c>
      <c r="BG193" s="231">
        <f>IF(N193="zákl. přenesená",J193,0)</f>
        <v>0</v>
      </c>
      <c r="BH193" s="231">
        <f>IF(N193="sníž. přenesená",J193,0)</f>
        <v>0</v>
      </c>
      <c r="BI193" s="231">
        <f>IF(N193="nulová",J193,0)</f>
        <v>0</v>
      </c>
      <c r="BJ193" s="18" t="s">
        <v>83</v>
      </c>
      <c r="BK193" s="231">
        <f>ROUND(I193*H193,2)</f>
        <v>0</v>
      </c>
      <c r="BL193" s="18" t="s">
        <v>416</v>
      </c>
      <c r="BM193" s="230" t="s">
        <v>1189</v>
      </c>
    </row>
    <row r="194" s="2" customFormat="1">
      <c r="A194" s="39"/>
      <c r="B194" s="40"/>
      <c r="C194" s="41"/>
      <c r="D194" s="232" t="s">
        <v>154</v>
      </c>
      <c r="E194" s="41"/>
      <c r="F194" s="233" t="s">
        <v>1188</v>
      </c>
      <c r="G194" s="41"/>
      <c r="H194" s="41"/>
      <c r="I194" s="234"/>
      <c r="J194" s="41"/>
      <c r="K194" s="41"/>
      <c r="L194" s="45"/>
      <c r="M194" s="296"/>
      <c r="N194" s="297"/>
      <c r="O194" s="298"/>
      <c r="P194" s="298"/>
      <c r="Q194" s="298"/>
      <c r="R194" s="298"/>
      <c r="S194" s="298"/>
      <c r="T194" s="29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T194" s="18" t="s">
        <v>154</v>
      </c>
      <c r="AU194" s="18" t="s">
        <v>85</v>
      </c>
    </row>
    <row r="195" s="2" customFormat="1" ht="6.96" customHeight="1">
      <c r="A195" s="39"/>
      <c r="B195" s="67"/>
      <c r="C195" s="68"/>
      <c r="D195" s="68"/>
      <c r="E195" s="68"/>
      <c r="F195" s="68"/>
      <c r="G195" s="68"/>
      <c r="H195" s="68"/>
      <c r="I195" s="68"/>
      <c r="J195" s="68"/>
      <c r="K195" s="68"/>
      <c r="L195" s="45"/>
      <c r="M195" s="39"/>
      <c r="O195" s="39"/>
      <c r="P195" s="39"/>
      <c r="Q195" s="39"/>
      <c r="R195" s="39"/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</row>
  </sheetData>
  <sheetProtection sheet="1" autoFilter="0" formatColumns="0" formatRows="0" objects="1" scenarios="1" spinCount="100000" saltValue="1uLPiBMIkC2LgnXBQcqbpVBC7TFDPJ3Y6aTumy+FpsmJogOFBAONcKfpXL2UElo3rS/ZZLGqQZQ2PgxUSih/3w==" hashValue="ZerFKLGlqZIYf/ficFtrOHMrpoBuSJyRhtmN3aYBai8wQ89+nQdOmZLwXjTf5s0ukiTSKnyn8TAkbPRgnRSsew==" algorithmName="SHA-512" password="CC35"/>
  <autoFilter ref="C125:K194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hyperlinks>
    <hyperlink ref="F131" r:id="rId1" display="https://podminky.urs.cz/item/CS_URS_2023_01/121103111"/>
    <hyperlink ref="F135" r:id="rId2" display="https://podminky.urs.cz/item/CS_URS_2023_01/162251102"/>
    <hyperlink ref="F138" r:id="rId3" display="https://podminky.urs.cz/item/CS_URS_2023_01/181006123"/>
    <hyperlink ref="F143" r:id="rId4" display="https://podminky.urs.cz/item/CS_URS_2023_01/275311128"/>
    <hyperlink ref="F147" r:id="rId5" display="https://podminky.urs.cz/item/CS_URS_2023_01/275311191"/>
    <hyperlink ref="F150" r:id="rId6" display="https://podminky.urs.cz/item/CS_URS_2023_01/275354111"/>
    <hyperlink ref="F154" r:id="rId7" display="https://podminky.urs.cz/item/CS_URS_2023_01/275354211"/>
    <hyperlink ref="F158" r:id="rId8" display="https://podminky.urs.cz/item/CS_URS_2023_01/451577877"/>
    <hyperlink ref="F163" r:id="rId9" display="https://podminky.urs.cz/item/CS_URS_2023_01/564871116"/>
    <hyperlink ref="F168" r:id="rId10" display="https://podminky.urs.cz/item/CS_URS_2023_01/936001001"/>
    <hyperlink ref="F187" r:id="rId11" display="https://podminky.urs.cz/item/CS_URS_2023_01/998763100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2"/>
</worksheet>
</file>

<file path=xl/worksheets/sheet1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7"/>
      <c r="C3" s="138"/>
      <c r="D3" s="138"/>
      <c r="E3" s="138"/>
      <c r="F3" s="138"/>
      <c r="G3" s="138"/>
      <c r="H3" s="21"/>
    </row>
    <row r="4" s="1" customFormat="1" ht="24.96" customHeight="1">
      <c r="B4" s="21"/>
      <c r="C4" s="139" t="s">
        <v>1190</v>
      </c>
      <c r="H4" s="21"/>
    </row>
    <row r="5" s="1" customFormat="1" ht="12" customHeight="1">
      <c r="B5" s="21"/>
      <c r="C5" s="301" t="s">
        <v>13</v>
      </c>
      <c r="D5" s="148" t="s">
        <v>14</v>
      </c>
      <c r="E5" s="1"/>
      <c r="F5" s="1"/>
      <c r="H5" s="21"/>
    </row>
    <row r="6" s="1" customFormat="1" ht="36.96" customHeight="1">
      <c r="B6" s="21"/>
      <c r="C6" s="302" t="s">
        <v>16</v>
      </c>
      <c r="D6" s="303" t="s">
        <v>17</v>
      </c>
      <c r="E6" s="1"/>
      <c r="F6" s="1"/>
      <c r="H6" s="21"/>
    </row>
    <row r="7" s="1" customFormat="1" ht="16.5" customHeight="1">
      <c r="B7" s="21"/>
      <c r="C7" s="141" t="s">
        <v>22</v>
      </c>
      <c r="D7" s="145" t="str">
        <f>'Rekapitulace stavby'!AN8</f>
        <v>20. 3. 2023</v>
      </c>
      <c r="H7" s="21"/>
    </row>
    <row r="8" s="2" customFormat="1" ht="10.8" customHeight="1">
      <c r="A8" s="39"/>
      <c r="B8" s="45"/>
      <c r="C8" s="39"/>
      <c r="D8" s="39"/>
      <c r="E8" s="39"/>
      <c r="F8" s="39"/>
      <c r="G8" s="39"/>
      <c r="H8" s="45"/>
    </row>
    <row r="9" s="11" customFormat="1" ht="29.28" customHeight="1">
      <c r="A9" s="192"/>
      <c r="B9" s="304"/>
      <c r="C9" s="305" t="s">
        <v>56</v>
      </c>
      <c r="D9" s="306" t="s">
        <v>57</v>
      </c>
      <c r="E9" s="306" t="s">
        <v>130</v>
      </c>
      <c r="F9" s="307" t="s">
        <v>1191</v>
      </c>
      <c r="G9" s="192"/>
      <c r="H9" s="304"/>
    </row>
    <row r="10" s="2" customFormat="1" ht="26.4" customHeight="1">
      <c r="A10" s="39"/>
      <c r="B10" s="45"/>
      <c r="C10" s="308" t="s">
        <v>89</v>
      </c>
      <c r="D10" s="308" t="s">
        <v>90</v>
      </c>
      <c r="E10" s="39"/>
      <c r="F10" s="39"/>
      <c r="G10" s="39"/>
      <c r="H10" s="45"/>
    </row>
    <row r="11" s="2" customFormat="1" ht="16.8" customHeight="1">
      <c r="A11" s="39"/>
      <c r="B11" s="45"/>
      <c r="C11" s="309" t="s">
        <v>278</v>
      </c>
      <c r="D11" s="310" t="s">
        <v>1</v>
      </c>
      <c r="E11" s="311" t="s">
        <v>279</v>
      </c>
      <c r="F11" s="312">
        <v>2453.3000000000002</v>
      </c>
      <c r="G11" s="39"/>
      <c r="H11" s="45"/>
    </row>
    <row r="12" s="2" customFormat="1" ht="16.8" customHeight="1">
      <c r="A12" s="39"/>
      <c r="B12" s="45"/>
      <c r="C12" s="313" t="s">
        <v>1</v>
      </c>
      <c r="D12" s="313" t="s">
        <v>438</v>
      </c>
      <c r="E12" s="18" t="s">
        <v>1</v>
      </c>
      <c r="F12" s="314">
        <v>0</v>
      </c>
      <c r="G12" s="39"/>
      <c r="H12" s="45"/>
    </row>
    <row r="13" s="2" customFormat="1" ht="16.8" customHeight="1">
      <c r="A13" s="39"/>
      <c r="B13" s="45"/>
      <c r="C13" s="313" t="s">
        <v>278</v>
      </c>
      <c r="D13" s="313" t="s">
        <v>280</v>
      </c>
      <c r="E13" s="18" t="s">
        <v>1</v>
      </c>
      <c r="F13" s="314">
        <v>2453.3000000000002</v>
      </c>
      <c r="G13" s="39"/>
      <c r="H13" s="45"/>
    </row>
    <row r="14" s="2" customFormat="1" ht="16.8" customHeight="1">
      <c r="A14" s="39"/>
      <c r="B14" s="45"/>
      <c r="C14" s="315" t="s">
        <v>1192</v>
      </c>
      <c r="D14" s="39"/>
      <c r="E14" s="39"/>
      <c r="F14" s="39"/>
      <c r="G14" s="39"/>
      <c r="H14" s="45"/>
    </row>
    <row r="15" s="2" customFormat="1" ht="16.8" customHeight="1">
      <c r="A15" s="39"/>
      <c r="B15" s="45"/>
      <c r="C15" s="313" t="s">
        <v>433</v>
      </c>
      <c r="D15" s="313" t="s">
        <v>434</v>
      </c>
      <c r="E15" s="18" t="s">
        <v>279</v>
      </c>
      <c r="F15" s="314">
        <v>2453.3000000000002</v>
      </c>
      <c r="G15" s="39"/>
      <c r="H15" s="45"/>
    </row>
    <row r="16" s="2" customFormat="1" ht="16.8" customHeight="1">
      <c r="A16" s="39"/>
      <c r="B16" s="45"/>
      <c r="C16" s="313" t="s">
        <v>314</v>
      </c>
      <c r="D16" s="313" t="s">
        <v>315</v>
      </c>
      <c r="E16" s="18" t="s">
        <v>282</v>
      </c>
      <c r="F16" s="314">
        <v>245.33000000000001</v>
      </c>
      <c r="G16" s="39"/>
      <c r="H16" s="45"/>
    </row>
    <row r="17" s="2" customFormat="1">
      <c r="A17" s="39"/>
      <c r="B17" s="45"/>
      <c r="C17" s="313" t="s">
        <v>358</v>
      </c>
      <c r="D17" s="313" t="s">
        <v>359</v>
      </c>
      <c r="E17" s="18" t="s">
        <v>282</v>
      </c>
      <c r="F17" s="314">
        <v>245.33000000000001</v>
      </c>
      <c r="G17" s="39"/>
      <c r="H17" s="45"/>
    </row>
    <row r="18" s="2" customFormat="1" ht="16.8" customHeight="1">
      <c r="A18" s="39"/>
      <c r="B18" s="45"/>
      <c r="C18" s="313" t="s">
        <v>456</v>
      </c>
      <c r="D18" s="313" t="s">
        <v>457</v>
      </c>
      <c r="E18" s="18" t="s">
        <v>279</v>
      </c>
      <c r="F18" s="314">
        <v>1962.6400000000001</v>
      </c>
      <c r="G18" s="39"/>
      <c r="H18" s="45"/>
    </row>
    <row r="19" s="2" customFormat="1" ht="16.8" customHeight="1">
      <c r="A19" s="39"/>
      <c r="B19" s="45"/>
      <c r="C19" s="313" t="s">
        <v>463</v>
      </c>
      <c r="D19" s="313" t="s">
        <v>464</v>
      </c>
      <c r="E19" s="18" t="s">
        <v>279</v>
      </c>
      <c r="F19" s="314">
        <v>490.66000000000002</v>
      </c>
      <c r="G19" s="39"/>
      <c r="H19" s="45"/>
    </row>
    <row r="20" s="2" customFormat="1" ht="16.8" customHeight="1">
      <c r="A20" s="39"/>
      <c r="B20" s="45"/>
      <c r="C20" s="313" t="s">
        <v>476</v>
      </c>
      <c r="D20" s="313" t="s">
        <v>477</v>
      </c>
      <c r="E20" s="18" t="s">
        <v>279</v>
      </c>
      <c r="F20" s="314">
        <v>490.66000000000002</v>
      </c>
      <c r="G20" s="39"/>
      <c r="H20" s="45"/>
    </row>
    <row r="21" s="2" customFormat="1" ht="16.8" customHeight="1">
      <c r="A21" s="39"/>
      <c r="B21" s="45"/>
      <c r="C21" s="313" t="s">
        <v>482</v>
      </c>
      <c r="D21" s="313" t="s">
        <v>483</v>
      </c>
      <c r="E21" s="18" t="s">
        <v>279</v>
      </c>
      <c r="F21" s="314">
        <v>245.33000000000001</v>
      </c>
      <c r="G21" s="39"/>
      <c r="H21" s="45"/>
    </row>
    <row r="22" s="2" customFormat="1" ht="16.8" customHeight="1">
      <c r="A22" s="39"/>
      <c r="B22" s="45"/>
      <c r="C22" s="313" t="s">
        <v>470</v>
      </c>
      <c r="D22" s="313" t="s">
        <v>471</v>
      </c>
      <c r="E22" s="18" t="s">
        <v>472</v>
      </c>
      <c r="F22" s="314">
        <v>49.066000000000002</v>
      </c>
      <c r="G22" s="39"/>
      <c r="H22" s="45"/>
    </row>
    <row r="23" s="2" customFormat="1" ht="16.8" customHeight="1">
      <c r="A23" s="39"/>
      <c r="B23" s="45"/>
      <c r="C23" s="309" t="s">
        <v>320</v>
      </c>
      <c r="D23" s="310" t="s">
        <v>1</v>
      </c>
      <c r="E23" s="311" t="s">
        <v>282</v>
      </c>
      <c r="F23" s="312">
        <v>245.33000000000001</v>
      </c>
      <c r="G23" s="39"/>
      <c r="H23" s="45"/>
    </row>
    <row r="24" s="2" customFormat="1" ht="16.8" customHeight="1">
      <c r="A24" s="39"/>
      <c r="B24" s="45"/>
      <c r="C24" s="313" t="s">
        <v>1</v>
      </c>
      <c r="D24" s="313" t="s">
        <v>319</v>
      </c>
      <c r="E24" s="18" t="s">
        <v>1</v>
      </c>
      <c r="F24" s="314">
        <v>245.33000000000001</v>
      </c>
      <c r="G24" s="39"/>
      <c r="H24" s="45"/>
    </row>
    <row r="25" s="2" customFormat="1" ht="16.8" customHeight="1">
      <c r="A25" s="39"/>
      <c r="B25" s="45"/>
      <c r="C25" s="313" t="s">
        <v>320</v>
      </c>
      <c r="D25" s="313" t="s">
        <v>321</v>
      </c>
      <c r="E25" s="18" t="s">
        <v>1</v>
      </c>
      <c r="F25" s="314">
        <v>245.33000000000001</v>
      </c>
      <c r="G25" s="39"/>
      <c r="H25" s="45"/>
    </row>
    <row r="26" s="2" customFormat="1" ht="16.8" customHeight="1">
      <c r="A26" s="39"/>
      <c r="B26" s="45"/>
      <c r="C26" s="309" t="s">
        <v>281</v>
      </c>
      <c r="D26" s="310" t="s">
        <v>1</v>
      </c>
      <c r="E26" s="311" t="s">
        <v>282</v>
      </c>
      <c r="F26" s="312">
        <v>4730.6670000000004</v>
      </c>
      <c r="G26" s="39"/>
      <c r="H26" s="45"/>
    </row>
    <row r="27" s="2" customFormat="1" ht="16.8" customHeight="1">
      <c r="A27" s="39"/>
      <c r="B27" s="45"/>
      <c r="C27" s="313" t="s">
        <v>281</v>
      </c>
      <c r="D27" s="313" t="s">
        <v>313</v>
      </c>
      <c r="E27" s="18" t="s">
        <v>1</v>
      </c>
      <c r="F27" s="314">
        <v>4730.6670000000004</v>
      </c>
      <c r="G27" s="39"/>
      <c r="H27" s="45"/>
    </row>
    <row r="28" s="2" customFormat="1" ht="16.8" customHeight="1">
      <c r="A28" s="39"/>
      <c r="B28" s="45"/>
      <c r="C28" s="315" t="s">
        <v>1192</v>
      </c>
      <c r="D28" s="39"/>
      <c r="E28" s="39"/>
      <c r="F28" s="39"/>
      <c r="G28" s="39"/>
      <c r="H28" s="45"/>
    </row>
    <row r="29" s="2" customFormat="1" ht="16.8" customHeight="1">
      <c r="A29" s="39"/>
      <c r="B29" s="45"/>
      <c r="C29" s="313" t="s">
        <v>308</v>
      </c>
      <c r="D29" s="313" t="s">
        <v>309</v>
      </c>
      <c r="E29" s="18" t="s">
        <v>279</v>
      </c>
      <c r="F29" s="314">
        <v>4730.6670000000004</v>
      </c>
      <c r="G29" s="39"/>
      <c r="H29" s="45"/>
    </row>
    <row r="30" s="2" customFormat="1">
      <c r="A30" s="39"/>
      <c r="B30" s="45"/>
      <c r="C30" s="313" t="s">
        <v>371</v>
      </c>
      <c r="D30" s="313" t="s">
        <v>372</v>
      </c>
      <c r="E30" s="18" t="s">
        <v>282</v>
      </c>
      <c r="F30" s="314">
        <v>2695.3049999999998</v>
      </c>
      <c r="G30" s="39"/>
      <c r="H30" s="45"/>
    </row>
    <row r="31" s="2" customFormat="1">
      <c r="A31" s="39"/>
      <c r="B31" s="45"/>
      <c r="C31" s="313" t="s">
        <v>378</v>
      </c>
      <c r="D31" s="313" t="s">
        <v>379</v>
      </c>
      <c r="E31" s="18" t="s">
        <v>282</v>
      </c>
      <c r="F31" s="314">
        <v>16171.83</v>
      </c>
      <c r="G31" s="39"/>
      <c r="H31" s="45"/>
    </row>
    <row r="32" s="2" customFormat="1">
      <c r="A32" s="39"/>
      <c r="B32" s="45"/>
      <c r="C32" s="313" t="s">
        <v>397</v>
      </c>
      <c r="D32" s="313" t="s">
        <v>398</v>
      </c>
      <c r="E32" s="18" t="s">
        <v>399</v>
      </c>
      <c r="F32" s="314">
        <v>4582.0190000000002</v>
      </c>
      <c r="G32" s="39"/>
      <c r="H32" s="45"/>
    </row>
    <row r="33" s="2" customFormat="1" ht="16.8" customHeight="1">
      <c r="A33" s="39"/>
      <c r="B33" s="45"/>
      <c r="C33" s="309" t="s">
        <v>664</v>
      </c>
      <c r="D33" s="310" t="s">
        <v>1</v>
      </c>
      <c r="E33" s="311" t="s">
        <v>282</v>
      </c>
      <c r="F33" s="312">
        <v>0</v>
      </c>
      <c r="G33" s="39"/>
      <c r="H33" s="45"/>
    </row>
    <row r="34" s="2" customFormat="1" ht="16.8" customHeight="1">
      <c r="A34" s="39"/>
      <c r="B34" s="45"/>
      <c r="C34" s="313" t="s">
        <v>664</v>
      </c>
      <c r="D34" s="313" t="s">
        <v>321</v>
      </c>
      <c r="E34" s="18" t="s">
        <v>1</v>
      </c>
      <c r="F34" s="314">
        <v>0</v>
      </c>
      <c r="G34" s="39"/>
      <c r="H34" s="45"/>
    </row>
    <row r="35" s="2" customFormat="1" ht="16.8" customHeight="1">
      <c r="A35" s="39"/>
      <c r="B35" s="45"/>
      <c r="C35" s="309" t="s">
        <v>284</v>
      </c>
      <c r="D35" s="310" t="s">
        <v>1</v>
      </c>
      <c r="E35" s="311" t="s">
        <v>282</v>
      </c>
      <c r="F35" s="312">
        <v>579.29999999999995</v>
      </c>
      <c r="G35" s="39"/>
      <c r="H35" s="45"/>
    </row>
    <row r="36" s="2" customFormat="1" ht="16.8" customHeight="1">
      <c r="A36" s="39"/>
      <c r="B36" s="45"/>
      <c r="C36" s="313" t="s">
        <v>1</v>
      </c>
      <c r="D36" s="313" t="s">
        <v>327</v>
      </c>
      <c r="E36" s="18" t="s">
        <v>1</v>
      </c>
      <c r="F36" s="314">
        <v>579.29999999999995</v>
      </c>
      <c r="G36" s="39"/>
      <c r="H36" s="45"/>
    </row>
    <row r="37" s="2" customFormat="1" ht="16.8" customHeight="1">
      <c r="A37" s="39"/>
      <c r="B37" s="45"/>
      <c r="C37" s="313" t="s">
        <v>284</v>
      </c>
      <c r="D37" s="313" t="s">
        <v>328</v>
      </c>
      <c r="E37" s="18" t="s">
        <v>1</v>
      </c>
      <c r="F37" s="314">
        <v>579.29999999999995</v>
      </c>
      <c r="G37" s="39"/>
      <c r="H37" s="45"/>
    </row>
    <row r="38" s="2" customFormat="1" ht="16.8" customHeight="1">
      <c r="A38" s="39"/>
      <c r="B38" s="45"/>
      <c r="C38" s="315" t="s">
        <v>1192</v>
      </c>
      <c r="D38" s="39"/>
      <c r="E38" s="39"/>
      <c r="F38" s="39"/>
      <c r="G38" s="39"/>
      <c r="H38" s="45"/>
    </row>
    <row r="39" s="2" customFormat="1">
      <c r="A39" s="39"/>
      <c r="B39" s="45"/>
      <c r="C39" s="313" t="s">
        <v>322</v>
      </c>
      <c r="D39" s="313" t="s">
        <v>323</v>
      </c>
      <c r="E39" s="18" t="s">
        <v>282</v>
      </c>
      <c r="F39" s="314">
        <v>579.29999999999995</v>
      </c>
      <c r="G39" s="39"/>
      <c r="H39" s="45"/>
    </row>
    <row r="40" s="2" customFormat="1">
      <c r="A40" s="39"/>
      <c r="B40" s="45"/>
      <c r="C40" s="313" t="s">
        <v>371</v>
      </c>
      <c r="D40" s="313" t="s">
        <v>372</v>
      </c>
      <c r="E40" s="18" t="s">
        <v>282</v>
      </c>
      <c r="F40" s="314">
        <v>2695.3049999999998</v>
      </c>
      <c r="G40" s="39"/>
      <c r="H40" s="45"/>
    </row>
    <row r="41" s="2" customFormat="1">
      <c r="A41" s="39"/>
      <c r="B41" s="45"/>
      <c r="C41" s="313" t="s">
        <v>378</v>
      </c>
      <c r="D41" s="313" t="s">
        <v>379</v>
      </c>
      <c r="E41" s="18" t="s">
        <v>282</v>
      </c>
      <c r="F41" s="314">
        <v>16171.83</v>
      </c>
      <c r="G41" s="39"/>
      <c r="H41" s="45"/>
    </row>
    <row r="42" s="2" customFormat="1">
      <c r="A42" s="39"/>
      <c r="B42" s="45"/>
      <c r="C42" s="313" t="s">
        <v>397</v>
      </c>
      <c r="D42" s="313" t="s">
        <v>398</v>
      </c>
      <c r="E42" s="18" t="s">
        <v>399</v>
      </c>
      <c r="F42" s="314">
        <v>4582.0190000000002</v>
      </c>
      <c r="G42" s="39"/>
      <c r="H42" s="45"/>
    </row>
    <row r="43" s="2" customFormat="1" ht="16.8" customHeight="1">
      <c r="A43" s="39"/>
      <c r="B43" s="45"/>
      <c r="C43" s="309" t="s">
        <v>712</v>
      </c>
      <c r="D43" s="310" t="s">
        <v>1</v>
      </c>
      <c r="E43" s="311" t="s">
        <v>282</v>
      </c>
      <c r="F43" s="312">
        <v>0</v>
      </c>
      <c r="G43" s="39"/>
      <c r="H43" s="45"/>
    </row>
    <row r="44" s="2" customFormat="1" ht="16.8" customHeight="1">
      <c r="A44" s="39"/>
      <c r="B44" s="45"/>
      <c r="C44" s="309" t="s">
        <v>286</v>
      </c>
      <c r="D44" s="310" t="s">
        <v>1</v>
      </c>
      <c r="E44" s="311" t="s">
        <v>282</v>
      </c>
      <c r="F44" s="312">
        <v>161.46000000000001</v>
      </c>
      <c r="G44" s="39"/>
      <c r="H44" s="45"/>
    </row>
    <row r="45" s="2" customFormat="1" ht="16.8" customHeight="1">
      <c r="A45" s="39"/>
      <c r="B45" s="45"/>
      <c r="C45" s="313" t="s">
        <v>1</v>
      </c>
      <c r="D45" s="313" t="s">
        <v>345</v>
      </c>
      <c r="E45" s="18" t="s">
        <v>1</v>
      </c>
      <c r="F45" s="314">
        <v>0</v>
      </c>
      <c r="G45" s="39"/>
      <c r="H45" s="45"/>
    </row>
    <row r="46" s="2" customFormat="1" ht="16.8" customHeight="1">
      <c r="A46" s="39"/>
      <c r="B46" s="45"/>
      <c r="C46" s="313" t="s">
        <v>286</v>
      </c>
      <c r="D46" s="313" t="s">
        <v>346</v>
      </c>
      <c r="E46" s="18" t="s">
        <v>1</v>
      </c>
      <c r="F46" s="314">
        <v>161.46000000000001</v>
      </c>
      <c r="G46" s="39"/>
      <c r="H46" s="45"/>
    </row>
    <row r="47" s="2" customFormat="1" ht="16.8" customHeight="1">
      <c r="A47" s="39"/>
      <c r="B47" s="45"/>
      <c r="C47" s="315" t="s">
        <v>1192</v>
      </c>
      <c r="D47" s="39"/>
      <c r="E47" s="39"/>
      <c r="F47" s="39"/>
      <c r="G47" s="39"/>
      <c r="H47" s="45"/>
    </row>
    <row r="48" s="2" customFormat="1">
      <c r="A48" s="39"/>
      <c r="B48" s="45"/>
      <c r="C48" s="313" t="s">
        <v>340</v>
      </c>
      <c r="D48" s="313" t="s">
        <v>341</v>
      </c>
      <c r="E48" s="18" t="s">
        <v>282</v>
      </c>
      <c r="F48" s="314">
        <v>161.46000000000001</v>
      </c>
      <c r="G48" s="39"/>
      <c r="H48" s="45"/>
    </row>
    <row r="49" s="2" customFormat="1">
      <c r="A49" s="39"/>
      <c r="B49" s="45"/>
      <c r="C49" s="313" t="s">
        <v>371</v>
      </c>
      <c r="D49" s="313" t="s">
        <v>372</v>
      </c>
      <c r="E49" s="18" t="s">
        <v>282</v>
      </c>
      <c r="F49" s="314">
        <v>2695.3049999999998</v>
      </c>
      <c r="G49" s="39"/>
      <c r="H49" s="45"/>
    </row>
    <row r="50" s="2" customFormat="1">
      <c r="A50" s="39"/>
      <c r="B50" s="45"/>
      <c r="C50" s="313" t="s">
        <v>378</v>
      </c>
      <c r="D50" s="313" t="s">
        <v>379</v>
      </c>
      <c r="E50" s="18" t="s">
        <v>282</v>
      </c>
      <c r="F50" s="314">
        <v>16171.83</v>
      </c>
      <c r="G50" s="39"/>
      <c r="H50" s="45"/>
    </row>
    <row r="51" s="2" customFormat="1">
      <c r="A51" s="39"/>
      <c r="B51" s="45"/>
      <c r="C51" s="313" t="s">
        <v>397</v>
      </c>
      <c r="D51" s="313" t="s">
        <v>398</v>
      </c>
      <c r="E51" s="18" t="s">
        <v>399</v>
      </c>
      <c r="F51" s="314">
        <v>4582.0190000000002</v>
      </c>
      <c r="G51" s="39"/>
      <c r="H51" s="45"/>
    </row>
    <row r="52" s="2" customFormat="1" ht="16.8" customHeight="1">
      <c r="A52" s="39"/>
      <c r="B52" s="45"/>
      <c r="C52" s="309" t="s">
        <v>288</v>
      </c>
      <c r="D52" s="310" t="s">
        <v>1</v>
      </c>
      <c r="E52" s="311" t="s">
        <v>282</v>
      </c>
      <c r="F52" s="312">
        <v>540.44299999999998</v>
      </c>
      <c r="G52" s="39"/>
      <c r="H52" s="45"/>
    </row>
    <row r="53" s="2" customFormat="1" ht="16.8" customHeight="1">
      <c r="A53" s="39"/>
      <c r="B53" s="45"/>
      <c r="C53" s="313" t="s">
        <v>1</v>
      </c>
      <c r="D53" s="313" t="s">
        <v>334</v>
      </c>
      <c r="E53" s="18" t="s">
        <v>1</v>
      </c>
      <c r="F53" s="314">
        <v>42.204000000000001</v>
      </c>
      <c r="G53" s="39"/>
      <c r="H53" s="45"/>
    </row>
    <row r="54" s="2" customFormat="1" ht="16.8" customHeight="1">
      <c r="A54" s="39"/>
      <c r="B54" s="45"/>
      <c r="C54" s="313" t="s">
        <v>1</v>
      </c>
      <c r="D54" s="313" t="s">
        <v>335</v>
      </c>
      <c r="E54" s="18" t="s">
        <v>1</v>
      </c>
      <c r="F54" s="314">
        <v>38.643999999999998</v>
      </c>
      <c r="G54" s="39"/>
      <c r="H54" s="45"/>
    </row>
    <row r="55" s="2" customFormat="1" ht="16.8" customHeight="1">
      <c r="A55" s="39"/>
      <c r="B55" s="45"/>
      <c r="C55" s="313" t="s">
        <v>1</v>
      </c>
      <c r="D55" s="313" t="s">
        <v>336</v>
      </c>
      <c r="E55" s="18" t="s">
        <v>1</v>
      </c>
      <c r="F55" s="314">
        <v>87.793999999999997</v>
      </c>
      <c r="G55" s="39"/>
      <c r="H55" s="45"/>
    </row>
    <row r="56" s="2" customFormat="1" ht="16.8" customHeight="1">
      <c r="A56" s="39"/>
      <c r="B56" s="45"/>
      <c r="C56" s="313" t="s">
        <v>1</v>
      </c>
      <c r="D56" s="313" t="s">
        <v>337</v>
      </c>
      <c r="E56" s="18" t="s">
        <v>1</v>
      </c>
      <c r="F56" s="314">
        <v>113.26600000000001</v>
      </c>
      <c r="G56" s="39"/>
      <c r="H56" s="45"/>
    </row>
    <row r="57" s="2" customFormat="1" ht="16.8" customHeight="1">
      <c r="A57" s="39"/>
      <c r="B57" s="45"/>
      <c r="C57" s="313" t="s">
        <v>1</v>
      </c>
      <c r="D57" s="313" t="s">
        <v>338</v>
      </c>
      <c r="E57" s="18" t="s">
        <v>1</v>
      </c>
      <c r="F57" s="314">
        <v>259.97500000000002</v>
      </c>
      <c r="G57" s="39"/>
      <c r="H57" s="45"/>
    </row>
    <row r="58" s="2" customFormat="1" ht="16.8" customHeight="1">
      <c r="A58" s="39"/>
      <c r="B58" s="45"/>
      <c r="C58" s="313" t="s">
        <v>1</v>
      </c>
      <c r="D58" s="313" t="s">
        <v>339</v>
      </c>
      <c r="E58" s="18" t="s">
        <v>1</v>
      </c>
      <c r="F58" s="314">
        <v>-1.44</v>
      </c>
      <c r="G58" s="39"/>
      <c r="H58" s="45"/>
    </row>
    <row r="59" s="2" customFormat="1" ht="16.8" customHeight="1">
      <c r="A59" s="39"/>
      <c r="B59" s="45"/>
      <c r="C59" s="313" t="s">
        <v>288</v>
      </c>
      <c r="D59" s="313" t="s">
        <v>321</v>
      </c>
      <c r="E59" s="18" t="s">
        <v>1</v>
      </c>
      <c r="F59" s="314">
        <v>540.44299999999998</v>
      </c>
      <c r="G59" s="39"/>
      <c r="H59" s="45"/>
    </row>
    <row r="60" s="2" customFormat="1" ht="16.8" customHeight="1">
      <c r="A60" s="39"/>
      <c r="B60" s="45"/>
      <c r="C60" s="315" t="s">
        <v>1192</v>
      </c>
      <c r="D60" s="39"/>
      <c r="E60" s="39"/>
      <c r="F60" s="39"/>
      <c r="G60" s="39"/>
      <c r="H60" s="45"/>
    </row>
    <row r="61" s="2" customFormat="1">
      <c r="A61" s="39"/>
      <c r="B61" s="45"/>
      <c r="C61" s="313" t="s">
        <v>329</v>
      </c>
      <c r="D61" s="313" t="s">
        <v>330</v>
      </c>
      <c r="E61" s="18" t="s">
        <v>282</v>
      </c>
      <c r="F61" s="314">
        <v>540.44299999999998</v>
      </c>
      <c r="G61" s="39"/>
      <c r="H61" s="45"/>
    </row>
    <row r="62" s="2" customFormat="1">
      <c r="A62" s="39"/>
      <c r="B62" s="45"/>
      <c r="C62" s="313" t="s">
        <v>371</v>
      </c>
      <c r="D62" s="313" t="s">
        <v>372</v>
      </c>
      <c r="E62" s="18" t="s">
        <v>282</v>
      </c>
      <c r="F62" s="314">
        <v>2695.3049999999998</v>
      </c>
      <c r="G62" s="39"/>
      <c r="H62" s="45"/>
    </row>
    <row r="63" s="2" customFormat="1">
      <c r="A63" s="39"/>
      <c r="B63" s="45"/>
      <c r="C63" s="313" t="s">
        <v>378</v>
      </c>
      <c r="D63" s="313" t="s">
        <v>379</v>
      </c>
      <c r="E63" s="18" t="s">
        <v>282</v>
      </c>
      <c r="F63" s="314">
        <v>16171.83</v>
      </c>
      <c r="G63" s="39"/>
      <c r="H63" s="45"/>
    </row>
    <row r="64" s="2" customFormat="1">
      <c r="A64" s="39"/>
      <c r="B64" s="45"/>
      <c r="C64" s="313" t="s">
        <v>397</v>
      </c>
      <c r="D64" s="313" t="s">
        <v>398</v>
      </c>
      <c r="E64" s="18" t="s">
        <v>399</v>
      </c>
      <c r="F64" s="314">
        <v>4582.0190000000002</v>
      </c>
      <c r="G64" s="39"/>
      <c r="H64" s="45"/>
    </row>
    <row r="65" s="2" customFormat="1" ht="16.8" customHeight="1">
      <c r="A65" s="39"/>
      <c r="B65" s="45"/>
      <c r="C65" s="309" t="s">
        <v>290</v>
      </c>
      <c r="D65" s="310" t="s">
        <v>1</v>
      </c>
      <c r="E65" s="311" t="s">
        <v>282</v>
      </c>
      <c r="F65" s="312">
        <v>135.80000000000001</v>
      </c>
      <c r="G65" s="39"/>
      <c r="H65" s="45"/>
    </row>
    <row r="66" s="2" customFormat="1" ht="16.8" customHeight="1">
      <c r="A66" s="39"/>
      <c r="B66" s="45"/>
      <c r="C66" s="313" t="s">
        <v>1</v>
      </c>
      <c r="D66" s="313" t="s">
        <v>580</v>
      </c>
      <c r="E66" s="18" t="s">
        <v>1</v>
      </c>
      <c r="F66" s="314">
        <v>0</v>
      </c>
      <c r="G66" s="39"/>
      <c r="H66" s="45"/>
    </row>
    <row r="67" s="2" customFormat="1" ht="16.8" customHeight="1">
      <c r="A67" s="39"/>
      <c r="B67" s="45"/>
      <c r="C67" s="313" t="s">
        <v>290</v>
      </c>
      <c r="D67" s="313" t="s">
        <v>581</v>
      </c>
      <c r="E67" s="18" t="s">
        <v>1</v>
      </c>
      <c r="F67" s="314">
        <v>135.80000000000001</v>
      </c>
      <c r="G67" s="39"/>
      <c r="H67" s="45"/>
    </row>
    <row r="68" s="2" customFormat="1" ht="16.8" customHeight="1">
      <c r="A68" s="39"/>
      <c r="B68" s="45"/>
      <c r="C68" s="315" t="s">
        <v>1192</v>
      </c>
      <c r="D68" s="39"/>
      <c r="E68" s="39"/>
      <c r="F68" s="39"/>
      <c r="G68" s="39"/>
      <c r="H68" s="45"/>
    </row>
    <row r="69" s="2" customFormat="1" ht="16.8" customHeight="1">
      <c r="A69" s="39"/>
      <c r="B69" s="45"/>
      <c r="C69" s="313" t="s">
        <v>575</v>
      </c>
      <c r="D69" s="313" t="s">
        <v>576</v>
      </c>
      <c r="E69" s="18" t="s">
        <v>282</v>
      </c>
      <c r="F69" s="314">
        <v>135.80000000000001</v>
      </c>
      <c r="G69" s="39"/>
      <c r="H69" s="45"/>
    </row>
    <row r="70" s="2" customFormat="1">
      <c r="A70" s="39"/>
      <c r="B70" s="45"/>
      <c r="C70" s="313" t="s">
        <v>363</v>
      </c>
      <c r="D70" s="313" t="s">
        <v>364</v>
      </c>
      <c r="E70" s="18" t="s">
        <v>282</v>
      </c>
      <c r="F70" s="314">
        <v>276.69799999999998</v>
      </c>
      <c r="G70" s="39"/>
      <c r="H70" s="45"/>
    </row>
    <row r="71" s="2" customFormat="1" ht="16.8" customHeight="1">
      <c r="A71" s="39"/>
      <c r="B71" s="45"/>
      <c r="C71" s="313" t="s">
        <v>385</v>
      </c>
      <c r="D71" s="313" t="s">
        <v>386</v>
      </c>
      <c r="E71" s="18" t="s">
        <v>282</v>
      </c>
      <c r="F71" s="314">
        <v>135.80000000000001</v>
      </c>
      <c r="G71" s="39"/>
      <c r="H71" s="45"/>
    </row>
    <row r="72" s="2" customFormat="1" ht="16.8" customHeight="1">
      <c r="A72" s="39"/>
      <c r="B72" s="45"/>
      <c r="C72" s="313" t="s">
        <v>391</v>
      </c>
      <c r="D72" s="313" t="s">
        <v>392</v>
      </c>
      <c r="E72" s="18" t="s">
        <v>282</v>
      </c>
      <c r="F72" s="314">
        <v>140.898</v>
      </c>
      <c r="G72" s="39"/>
      <c r="H72" s="45"/>
    </row>
    <row r="73" s="2" customFormat="1" ht="16.8" customHeight="1">
      <c r="A73" s="39"/>
      <c r="B73" s="45"/>
      <c r="C73" s="309" t="s">
        <v>292</v>
      </c>
      <c r="D73" s="310" t="s">
        <v>1</v>
      </c>
      <c r="E73" s="311" t="s">
        <v>282</v>
      </c>
      <c r="F73" s="312">
        <v>9.2219999999999995</v>
      </c>
      <c r="G73" s="39"/>
      <c r="H73" s="45"/>
    </row>
    <row r="74" s="2" customFormat="1" ht="16.8" customHeight="1">
      <c r="A74" s="39"/>
      <c r="B74" s="45"/>
      <c r="C74" s="313" t="s">
        <v>1</v>
      </c>
      <c r="D74" s="313" t="s">
        <v>411</v>
      </c>
      <c r="E74" s="18" t="s">
        <v>1</v>
      </c>
      <c r="F74" s="314">
        <v>0</v>
      </c>
      <c r="G74" s="39"/>
      <c r="H74" s="45"/>
    </row>
    <row r="75" s="2" customFormat="1" ht="16.8" customHeight="1">
      <c r="A75" s="39"/>
      <c r="B75" s="45"/>
      <c r="C75" s="313" t="s">
        <v>1</v>
      </c>
      <c r="D75" s="313" t="s">
        <v>412</v>
      </c>
      <c r="E75" s="18" t="s">
        <v>1</v>
      </c>
      <c r="F75" s="314">
        <v>0.95999999999999996</v>
      </c>
      <c r="G75" s="39"/>
      <c r="H75" s="45"/>
    </row>
    <row r="76" s="2" customFormat="1" ht="16.8" customHeight="1">
      <c r="A76" s="39"/>
      <c r="B76" s="45"/>
      <c r="C76" s="313" t="s">
        <v>1</v>
      </c>
      <c r="D76" s="313" t="s">
        <v>413</v>
      </c>
      <c r="E76" s="18" t="s">
        <v>1</v>
      </c>
      <c r="F76" s="314">
        <v>0.95999999999999996</v>
      </c>
      <c r="G76" s="39"/>
      <c r="H76" s="45"/>
    </row>
    <row r="77" s="2" customFormat="1" ht="16.8" customHeight="1">
      <c r="A77" s="39"/>
      <c r="B77" s="45"/>
      <c r="C77" s="313" t="s">
        <v>1</v>
      </c>
      <c r="D77" s="313" t="s">
        <v>414</v>
      </c>
      <c r="E77" s="18" t="s">
        <v>1</v>
      </c>
      <c r="F77" s="314">
        <v>6.1340000000000003</v>
      </c>
      <c r="G77" s="39"/>
      <c r="H77" s="45"/>
    </row>
    <row r="78" s="2" customFormat="1" ht="16.8" customHeight="1">
      <c r="A78" s="39"/>
      <c r="B78" s="45"/>
      <c r="C78" s="313" t="s">
        <v>1</v>
      </c>
      <c r="D78" s="313" t="s">
        <v>415</v>
      </c>
      <c r="E78" s="18" t="s">
        <v>1</v>
      </c>
      <c r="F78" s="314">
        <v>1.1679999999999999</v>
      </c>
      <c r="G78" s="39"/>
      <c r="H78" s="45"/>
    </row>
    <row r="79" s="2" customFormat="1" ht="16.8" customHeight="1">
      <c r="A79" s="39"/>
      <c r="B79" s="45"/>
      <c r="C79" s="313" t="s">
        <v>292</v>
      </c>
      <c r="D79" s="313" t="s">
        <v>328</v>
      </c>
      <c r="E79" s="18" t="s">
        <v>1</v>
      </c>
      <c r="F79" s="314">
        <v>9.2219999999999995</v>
      </c>
      <c r="G79" s="39"/>
      <c r="H79" s="45"/>
    </row>
    <row r="80" s="2" customFormat="1" ht="16.8" customHeight="1">
      <c r="A80" s="39"/>
      <c r="B80" s="45"/>
      <c r="C80" s="315" t="s">
        <v>1192</v>
      </c>
      <c r="D80" s="39"/>
      <c r="E80" s="39"/>
      <c r="F80" s="39"/>
      <c r="G80" s="39"/>
      <c r="H80" s="45"/>
    </row>
    <row r="81" s="2" customFormat="1" ht="16.8" customHeight="1">
      <c r="A81" s="39"/>
      <c r="B81" s="45"/>
      <c r="C81" s="313" t="s">
        <v>404</v>
      </c>
      <c r="D81" s="313" t="s">
        <v>405</v>
      </c>
      <c r="E81" s="18" t="s">
        <v>282</v>
      </c>
      <c r="F81" s="314">
        <v>711.125</v>
      </c>
      <c r="G81" s="39"/>
      <c r="H81" s="45"/>
    </row>
    <row r="82" s="2" customFormat="1" ht="16.8" customHeight="1">
      <c r="A82" s="39"/>
      <c r="B82" s="45"/>
      <c r="C82" s="313" t="s">
        <v>423</v>
      </c>
      <c r="D82" s="313" t="s">
        <v>424</v>
      </c>
      <c r="E82" s="18" t="s">
        <v>399</v>
      </c>
      <c r="F82" s="314">
        <v>15.677</v>
      </c>
      <c r="G82" s="39"/>
      <c r="H82" s="45"/>
    </row>
    <row r="83" s="2" customFormat="1" ht="16.8" customHeight="1">
      <c r="A83" s="39"/>
      <c r="B83" s="45"/>
      <c r="C83" s="309" t="s">
        <v>820</v>
      </c>
      <c r="D83" s="310" t="s">
        <v>1</v>
      </c>
      <c r="E83" s="311" t="s">
        <v>282</v>
      </c>
      <c r="F83" s="312">
        <v>0</v>
      </c>
      <c r="G83" s="39"/>
      <c r="H83" s="45"/>
    </row>
    <row r="84" s="2" customFormat="1" ht="16.8" customHeight="1">
      <c r="A84" s="39"/>
      <c r="B84" s="45"/>
      <c r="C84" s="309" t="s">
        <v>295</v>
      </c>
      <c r="D84" s="310" t="s">
        <v>1</v>
      </c>
      <c r="E84" s="311" t="s">
        <v>282</v>
      </c>
      <c r="F84" s="312">
        <v>200.10400000000001</v>
      </c>
      <c r="G84" s="39"/>
      <c r="H84" s="45"/>
    </row>
    <row r="85" s="2" customFormat="1" ht="16.8" customHeight="1">
      <c r="A85" s="39"/>
      <c r="B85" s="45"/>
      <c r="C85" s="313" t="s">
        <v>1</v>
      </c>
      <c r="D85" s="313" t="s">
        <v>410</v>
      </c>
      <c r="E85" s="18" t="s">
        <v>1</v>
      </c>
      <c r="F85" s="314">
        <v>0</v>
      </c>
      <c r="G85" s="39"/>
      <c r="H85" s="45"/>
    </row>
    <row r="86" s="2" customFormat="1" ht="16.8" customHeight="1">
      <c r="A86" s="39"/>
      <c r="B86" s="45"/>
      <c r="C86" s="313" t="s">
        <v>1</v>
      </c>
      <c r="D86" s="313" t="s">
        <v>335</v>
      </c>
      <c r="E86" s="18" t="s">
        <v>1</v>
      </c>
      <c r="F86" s="314">
        <v>38.643999999999998</v>
      </c>
      <c r="G86" s="39"/>
      <c r="H86" s="45"/>
    </row>
    <row r="87" s="2" customFormat="1" ht="16.8" customHeight="1">
      <c r="A87" s="39"/>
      <c r="B87" s="45"/>
      <c r="C87" s="313" t="s">
        <v>1</v>
      </c>
      <c r="D87" s="313" t="s">
        <v>346</v>
      </c>
      <c r="E87" s="18" t="s">
        <v>1</v>
      </c>
      <c r="F87" s="314">
        <v>161.46000000000001</v>
      </c>
      <c r="G87" s="39"/>
      <c r="H87" s="45"/>
    </row>
    <row r="88" s="2" customFormat="1" ht="16.8" customHeight="1">
      <c r="A88" s="39"/>
      <c r="B88" s="45"/>
      <c r="C88" s="313" t="s">
        <v>295</v>
      </c>
      <c r="D88" s="313" t="s">
        <v>328</v>
      </c>
      <c r="E88" s="18" t="s">
        <v>1</v>
      </c>
      <c r="F88" s="314">
        <v>200.10400000000001</v>
      </c>
      <c r="G88" s="39"/>
      <c r="H88" s="45"/>
    </row>
    <row r="89" s="2" customFormat="1" ht="16.8" customHeight="1">
      <c r="A89" s="39"/>
      <c r="B89" s="45"/>
      <c r="C89" s="315" t="s">
        <v>1192</v>
      </c>
      <c r="D89" s="39"/>
      <c r="E89" s="39"/>
      <c r="F89" s="39"/>
      <c r="G89" s="39"/>
      <c r="H89" s="45"/>
    </row>
    <row r="90" s="2" customFormat="1" ht="16.8" customHeight="1">
      <c r="A90" s="39"/>
      <c r="B90" s="45"/>
      <c r="C90" s="313" t="s">
        <v>404</v>
      </c>
      <c r="D90" s="313" t="s">
        <v>405</v>
      </c>
      <c r="E90" s="18" t="s">
        <v>282</v>
      </c>
      <c r="F90" s="314">
        <v>711.125</v>
      </c>
      <c r="G90" s="39"/>
      <c r="H90" s="45"/>
    </row>
    <row r="91" s="2" customFormat="1" ht="16.8" customHeight="1">
      <c r="A91" s="39"/>
      <c r="B91" s="45"/>
      <c r="C91" s="313" t="s">
        <v>418</v>
      </c>
      <c r="D91" s="313" t="s">
        <v>419</v>
      </c>
      <c r="E91" s="18" t="s">
        <v>399</v>
      </c>
      <c r="F91" s="314">
        <v>340.17700000000002</v>
      </c>
      <c r="G91" s="39"/>
      <c r="H91" s="45"/>
    </row>
    <row r="92" s="2" customFormat="1" ht="16.8" customHeight="1">
      <c r="A92" s="39"/>
      <c r="B92" s="45"/>
      <c r="C92" s="309" t="s">
        <v>297</v>
      </c>
      <c r="D92" s="310" t="s">
        <v>1</v>
      </c>
      <c r="E92" s="311" t="s">
        <v>282</v>
      </c>
      <c r="F92" s="312">
        <v>501.79899999999998</v>
      </c>
      <c r="G92" s="39"/>
      <c r="H92" s="45"/>
    </row>
    <row r="93" s="2" customFormat="1" ht="16.8" customHeight="1">
      <c r="A93" s="39"/>
      <c r="B93" s="45"/>
      <c r="C93" s="313" t="s">
        <v>1</v>
      </c>
      <c r="D93" s="313" t="s">
        <v>409</v>
      </c>
      <c r="E93" s="18" t="s">
        <v>1</v>
      </c>
      <c r="F93" s="314">
        <v>0</v>
      </c>
      <c r="G93" s="39"/>
      <c r="H93" s="45"/>
    </row>
    <row r="94" s="2" customFormat="1" ht="16.8" customHeight="1">
      <c r="A94" s="39"/>
      <c r="B94" s="45"/>
      <c r="C94" s="313" t="s">
        <v>1</v>
      </c>
      <c r="D94" s="313" t="s">
        <v>334</v>
      </c>
      <c r="E94" s="18" t="s">
        <v>1</v>
      </c>
      <c r="F94" s="314">
        <v>42.204000000000001</v>
      </c>
      <c r="G94" s="39"/>
      <c r="H94" s="45"/>
    </row>
    <row r="95" s="2" customFormat="1" ht="16.8" customHeight="1">
      <c r="A95" s="39"/>
      <c r="B95" s="45"/>
      <c r="C95" s="313" t="s">
        <v>1</v>
      </c>
      <c r="D95" s="313" t="s">
        <v>336</v>
      </c>
      <c r="E95" s="18" t="s">
        <v>1</v>
      </c>
      <c r="F95" s="314">
        <v>87.793999999999997</v>
      </c>
      <c r="G95" s="39"/>
      <c r="H95" s="45"/>
    </row>
    <row r="96" s="2" customFormat="1" ht="16.8" customHeight="1">
      <c r="A96" s="39"/>
      <c r="B96" s="45"/>
      <c r="C96" s="313" t="s">
        <v>1</v>
      </c>
      <c r="D96" s="313" t="s">
        <v>337</v>
      </c>
      <c r="E96" s="18" t="s">
        <v>1</v>
      </c>
      <c r="F96" s="314">
        <v>113.26600000000001</v>
      </c>
      <c r="G96" s="39"/>
      <c r="H96" s="45"/>
    </row>
    <row r="97" s="2" customFormat="1" ht="16.8" customHeight="1">
      <c r="A97" s="39"/>
      <c r="B97" s="45"/>
      <c r="C97" s="313" t="s">
        <v>1</v>
      </c>
      <c r="D97" s="313" t="s">
        <v>338</v>
      </c>
      <c r="E97" s="18" t="s">
        <v>1</v>
      </c>
      <c r="F97" s="314">
        <v>259.97500000000002</v>
      </c>
      <c r="G97" s="39"/>
      <c r="H97" s="45"/>
    </row>
    <row r="98" s="2" customFormat="1" ht="16.8" customHeight="1">
      <c r="A98" s="39"/>
      <c r="B98" s="45"/>
      <c r="C98" s="313" t="s">
        <v>1</v>
      </c>
      <c r="D98" s="313" t="s">
        <v>339</v>
      </c>
      <c r="E98" s="18" t="s">
        <v>1</v>
      </c>
      <c r="F98" s="314">
        <v>-1.44</v>
      </c>
      <c r="G98" s="39"/>
      <c r="H98" s="45"/>
    </row>
    <row r="99" s="2" customFormat="1" ht="16.8" customHeight="1">
      <c r="A99" s="39"/>
      <c r="B99" s="45"/>
      <c r="C99" s="313" t="s">
        <v>297</v>
      </c>
      <c r="D99" s="313" t="s">
        <v>328</v>
      </c>
      <c r="E99" s="18" t="s">
        <v>1</v>
      </c>
      <c r="F99" s="314">
        <v>501.79899999999998</v>
      </c>
      <c r="G99" s="39"/>
      <c r="H99" s="45"/>
    </row>
    <row r="100" s="2" customFormat="1" ht="16.8" customHeight="1">
      <c r="A100" s="39"/>
      <c r="B100" s="45"/>
      <c r="C100" s="315" t="s">
        <v>1192</v>
      </c>
      <c r="D100" s="39"/>
      <c r="E100" s="39"/>
      <c r="F100" s="39"/>
      <c r="G100" s="39"/>
      <c r="H100" s="45"/>
    </row>
    <row r="101" s="2" customFormat="1" ht="16.8" customHeight="1">
      <c r="A101" s="39"/>
      <c r="B101" s="45"/>
      <c r="C101" s="313" t="s">
        <v>404</v>
      </c>
      <c r="D101" s="313" t="s">
        <v>405</v>
      </c>
      <c r="E101" s="18" t="s">
        <v>282</v>
      </c>
      <c r="F101" s="314">
        <v>711.125</v>
      </c>
      <c r="G101" s="39"/>
      <c r="H101" s="45"/>
    </row>
    <row r="102" s="2" customFormat="1" ht="16.8" customHeight="1">
      <c r="A102" s="39"/>
      <c r="B102" s="45"/>
      <c r="C102" s="313" t="s">
        <v>428</v>
      </c>
      <c r="D102" s="313" t="s">
        <v>429</v>
      </c>
      <c r="E102" s="18" t="s">
        <v>399</v>
      </c>
      <c r="F102" s="314">
        <v>853.05799999999999</v>
      </c>
      <c r="G102" s="39"/>
      <c r="H102" s="45"/>
    </row>
    <row r="103" s="2" customFormat="1" ht="26.4" customHeight="1">
      <c r="A103" s="39"/>
      <c r="B103" s="45"/>
      <c r="C103" s="308" t="s">
        <v>92</v>
      </c>
      <c r="D103" s="308" t="s">
        <v>93</v>
      </c>
      <c r="E103" s="39"/>
      <c r="F103" s="39"/>
      <c r="G103" s="39"/>
      <c r="H103" s="45"/>
    </row>
    <row r="104" s="2" customFormat="1" ht="16.8" customHeight="1">
      <c r="A104" s="39"/>
      <c r="B104" s="45"/>
      <c r="C104" s="309" t="s">
        <v>278</v>
      </c>
      <c r="D104" s="310" t="s">
        <v>1</v>
      </c>
      <c r="E104" s="311" t="s">
        <v>279</v>
      </c>
      <c r="F104" s="312">
        <v>2453.3000000000002</v>
      </c>
      <c r="G104" s="39"/>
      <c r="H104" s="45"/>
    </row>
    <row r="105" s="2" customFormat="1" ht="16.8" customHeight="1">
      <c r="A105" s="39"/>
      <c r="B105" s="45"/>
      <c r="C105" s="313" t="s">
        <v>1</v>
      </c>
      <c r="D105" s="313" t="s">
        <v>438</v>
      </c>
      <c r="E105" s="18" t="s">
        <v>1</v>
      </c>
      <c r="F105" s="314">
        <v>0</v>
      </c>
      <c r="G105" s="39"/>
      <c r="H105" s="45"/>
    </row>
    <row r="106" s="2" customFormat="1" ht="16.8" customHeight="1">
      <c r="A106" s="39"/>
      <c r="B106" s="45"/>
      <c r="C106" s="313" t="s">
        <v>278</v>
      </c>
      <c r="D106" s="313" t="s">
        <v>280</v>
      </c>
      <c r="E106" s="18" t="s">
        <v>1</v>
      </c>
      <c r="F106" s="314">
        <v>2453.3000000000002</v>
      </c>
      <c r="G106" s="39"/>
      <c r="H106" s="45"/>
    </row>
    <row r="107" s="2" customFormat="1" ht="16.8" customHeight="1">
      <c r="A107" s="39"/>
      <c r="B107" s="45"/>
      <c r="C107" s="309" t="s">
        <v>320</v>
      </c>
      <c r="D107" s="310" t="s">
        <v>1</v>
      </c>
      <c r="E107" s="311" t="s">
        <v>282</v>
      </c>
      <c r="F107" s="312">
        <v>262.43000000000001</v>
      </c>
      <c r="G107" s="39"/>
      <c r="H107" s="45"/>
    </row>
    <row r="108" s="2" customFormat="1" ht="16.8" customHeight="1">
      <c r="A108" s="39"/>
      <c r="B108" s="45"/>
      <c r="C108" s="313" t="s">
        <v>1</v>
      </c>
      <c r="D108" s="313" t="s">
        <v>319</v>
      </c>
      <c r="E108" s="18" t="s">
        <v>1</v>
      </c>
      <c r="F108" s="314">
        <v>245.33000000000001</v>
      </c>
      <c r="G108" s="39"/>
      <c r="H108" s="45"/>
    </row>
    <row r="109" s="2" customFormat="1" ht="16.8" customHeight="1">
      <c r="A109" s="39"/>
      <c r="B109" s="45"/>
      <c r="C109" s="313" t="s">
        <v>1</v>
      </c>
      <c r="D109" s="313" t="s">
        <v>824</v>
      </c>
      <c r="E109" s="18" t="s">
        <v>1</v>
      </c>
      <c r="F109" s="314">
        <v>17.100000000000001</v>
      </c>
      <c r="G109" s="39"/>
      <c r="H109" s="45"/>
    </row>
    <row r="110" s="2" customFormat="1" ht="16.8" customHeight="1">
      <c r="A110" s="39"/>
      <c r="B110" s="45"/>
      <c r="C110" s="313" t="s">
        <v>320</v>
      </c>
      <c r="D110" s="313" t="s">
        <v>321</v>
      </c>
      <c r="E110" s="18" t="s">
        <v>1</v>
      </c>
      <c r="F110" s="314">
        <v>262.43000000000001</v>
      </c>
      <c r="G110" s="39"/>
      <c r="H110" s="45"/>
    </row>
    <row r="111" s="2" customFormat="1" ht="16.8" customHeight="1">
      <c r="A111" s="39"/>
      <c r="B111" s="45"/>
      <c r="C111" s="309" t="s">
        <v>281</v>
      </c>
      <c r="D111" s="310" t="s">
        <v>1</v>
      </c>
      <c r="E111" s="311" t="s">
        <v>282</v>
      </c>
      <c r="F111" s="312">
        <v>4730.6670000000004</v>
      </c>
      <c r="G111" s="39"/>
      <c r="H111" s="45"/>
    </row>
    <row r="112" s="2" customFormat="1" ht="16.8" customHeight="1">
      <c r="A112" s="39"/>
      <c r="B112" s="45"/>
      <c r="C112" s="313" t="s">
        <v>281</v>
      </c>
      <c r="D112" s="313" t="s">
        <v>313</v>
      </c>
      <c r="E112" s="18" t="s">
        <v>1</v>
      </c>
      <c r="F112" s="314">
        <v>4730.6670000000004</v>
      </c>
      <c r="G112" s="39"/>
      <c r="H112" s="45"/>
    </row>
    <row r="113" s="2" customFormat="1" ht="16.8" customHeight="1">
      <c r="A113" s="39"/>
      <c r="B113" s="45"/>
      <c r="C113" s="309" t="s">
        <v>664</v>
      </c>
      <c r="D113" s="310" t="s">
        <v>1</v>
      </c>
      <c r="E113" s="311" t="s">
        <v>282</v>
      </c>
      <c r="F113" s="312">
        <v>1.28</v>
      </c>
      <c r="G113" s="39"/>
      <c r="H113" s="45"/>
    </row>
    <row r="114" s="2" customFormat="1" ht="16.8" customHeight="1">
      <c r="A114" s="39"/>
      <c r="B114" s="45"/>
      <c r="C114" s="313" t="s">
        <v>1</v>
      </c>
      <c r="D114" s="313" t="s">
        <v>672</v>
      </c>
      <c r="E114" s="18" t="s">
        <v>1</v>
      </c>
      <c r="F114" s="314">
        <v>1.28</v>
      </c>
      <c r="G114" s="39"/>
      <c r="H114" s="45"/>
    </row>
    <row r="115" s="2" customFormat="1" ht="16.8" customHeight="1">
      <c r="A115" s="39"/>
      <c r="B115" s="45"/>
      <c r="C115" s="313" t="s">
        <v>664</v>
      </c>
      <c r="D115" s="313" t="s">
        <v>321</v>
      </c>
      <c r="E115" s="18" t="s">
        <v>1</v>
      </c>
      <c r="F115" s="314">
        <v>1.28</v>
      </c>
      <c r="G115" s="39"/>
      <c r="H115" s="45"/>
    </row>
    <row r="116" s="2" customFormat="1" ht="16.8" customHeight="1">
      <c r="A116" s="39"/>
      <c r="B116" s="45"/>
      <c r="C116" s="315" t="s">
        <v>1192</v>
      </c>
      <c r="D116" s="39"/>
      <c r="E116" s="39"/>
      <c r="F116" s="39"/>
      <c r="G116" s="39"/>
      <c r="H116" s="45"/>
    </row>
    <row r="117" s="2" customFormat="1" ht="16.8" customHeight="1">
      <c r="A117" s="39"/>
      <c r="B117" s="45"/>
      <c r="C117" s="313" t="s">
        <v>667</v>
      </c>
      <c r="D117" s="313" t="s">
        <v>668</v>
      </c>
      <c r="E117" s="18" t="s">
        <v>282</v>
      </c>
      <c r="F117" s="314">
        <v>1.28</v>
      </c>
      <c r="G117" s="39"/>
      <c r="H117" s="45"/>
    </row>
    <row r="118" s="2" customFormat="1">
      <c r="A118" s="39"/>
      <c r="B118" s="45"/>
      <c r="C118" s="313" t="s">
        <v>371</v>
      </c>
      <c r="D118" s="313" t="s">
        <v>372</v>
      </c>
      <c r="E118" s="18" t="s">
        <v>282</v>
      </c>
      <c r="F118" s="314">
        <v>1.28</v>
      </c>
      <c r="G118" s="39"/>
      <c r="H118" s="45"/>
    </row>
    <row r="119" s="2" customFormat="1">
      <c r="A119" s="39"/>
      <c r="B119" s="45"/>
      <c r="C119" s="313" t="s">
        <v>378</v>
      </c>
      <c r="D119" s="313" t="s">
        <v>379</v>
      </c>
      <c r="E119" s="18" t="s">
        <v>282</v>
      </c>
      <c r="F119" s="314">
        <v>7.6799999999999997</v>
      </c>
      <c r="G119" s="39"/>
      <c r="H119" s="45"/>
    </row>
    <row r="120" s="2" customFormat="1">
      <c r="A120" s="39"/>
      <c r="B120" s="45"/>
      <c r="C120" s="313" t="s">
        <v>397</v>
      </c>
      <c r="D120" s="313" t="s">
        <v>398</v>
      </c>
      <c r="E120" s="18" t="s">
        <v>399</v>
      </c>
      <c r="F120" s="314">
        <v>2.1760000000000002</v>
      </c>
      <c r="G120" s="39"/>
      <c r="H120" s="45"/>
    </row>
    <row r="121" s="2" customFormat="1" ht="16.8" customHeight="1">
      <c r="A121" s="39"/>
      <c r="B121" s="45"/>
      <c r="C121" s="309" t="s">
        <v>284</v>
      </c>
      <c r="D121" s="310" t="s">
        <v>1</v>
      </c>
      <c r="E121" s="311" t="s">
        <v>282</v>
      </c>
      <c r="F121" s="312">
        <v>601.70000000000005</v>
      </c>
      <c r="G121" s="39"/>
      <c r="H121" s="45"/>
    </row>
    <row r="122" s="2" customFormat="1" ht="16.8" customHeight="1">
      <c r="A122" s="39"/>
      <c r="B122" s="45"/>
      <c r="C122" s="313" t="s">
        <v>1</v>
      </c>
      <c r="D122" s="313" t="s">
        <v>327</v>
      </c>
      <c r="E122" s="18" t="s">
        <v>1</v>
      </c>
      <c r="F122" s="314">
        <v>579.29999999999995</v>
      </c>
      <c r="G122" s="39"/>
      <c r="H122" s="45"/>
    </row>
    <row r="123" s="2" customFormat="1" ht="16.8" customHeight="1">
      <c r="A123" s="39"/>
      <c r="B123" s="45"/>
      <c r="C123" s="313" t="s">
        <v>1</v>
      </c>
      <c r="D123" s="313" t="s">
        <v>831</v>
      </c>
      <c r="E123" s="18" t="s">
        <v>1</v>
      </c>
      <c r="F123" s="314">
        <v>22.399999999999999</v>
      </c>
      <c r="G123" s="39"/>
      <c r="H123" s="45"/>
    </row>
    <row r="124" s="2" customFormat="1" ht="16.8" customHeight="1">
      <c r="A124" s="39"/>
      <c r="B124" s="45"/>
      <c r="C124" s="313" t="s">
        <v>284</v>
      </c>
      <c r="D124" s="313" t="s">
        <v>328</v>
      </c>
      <c r="E124" s="18" t="s">
        <v>1</v>
      </c>
      <c r="F124" s="314">
        <v>601.70000000000005</v>
      </c>
      <c r="G124" s="39"/>
      <c r="H124" s="45"/>
    </row>
    <row r="125" s="2" customFormat="1" ht="16.8" customHeight="1">
      <c r="A125" s="39"/>
      <c r="B125" s="45"/>
      <c r="C125" s="309" t="s">
        <v>712</v>
      </c>
      <c r="D125" s="310" t="s">
        <v>1</v>
      </c>
      <c r="E125" s="311" t="s">
        <v>282</v>
      </c>
      <c r="F125" s="312">
        <v>1644.9500000000001</v>
      </c>
      <c r="G125" s="39"/>
      <c r="H125" s="45"/>
    </row>
    <row r="126" s="2" customFormat="1" ht="16.8" customHeight="1">
      <c r="A126" s="39"/>
      <c r="B126" s="45"/>
      <c r="C126" s="313" t="s">
        <v>1</v>
      </c>
      <c r="D126" s="313" t="s">
        <v>715</v>
      </c>
      <c r="E126" s="18" t="s">
        <v>1</v>
      </c>
      <c r="F126" s="314">
        <v>24.108000000000001</v>
      </c>
      <c r="G126" s="39"/>
      <c r="H126" s="45"/>
    </row>
    <row r="127" s="2" customFormat="1" ht="16.8" customHeight="1">
      <c r="A127" s="39"/>
      <c r="B127" s="45"/>
      <c r="C127" s="313" t="s">
        <v>1</v>
      </c>
      <c r="D127" s="313" t="s">
        <v>716</v>
      </c>
      <c r="E127" s="18" t="s">
        <v>1</v>
      </c>
      <c r="F127" s="314">
        <v>5.4900000000000002</v>
      </c>
      <c r="G127" s="39"/>
      <c r="H127" s="45"/>
    </row>
    <row r="128" s="2" customFormat="1" ht="16.8" customHeight="1">
      <c r="A128" s="39"/>
      <c r="B128" s="45"/>
      <c r="C128" s="313" t="s">
        <v>1</v>
      </c>
      <c r="D128" s="313" t="s">
        <v>717</v>
      </c>
      <c r="E128" s="18" t="s">
        <v>1</v>
      </c>
      <c r="F128" s="314">
        <v>15.119999999999999</v>
      </c>
      <c r="G128" s="39"/>
      <c r="H128" s="45"/>
    </row>
    <row r="129" s="2" customFormat="1" ht="16.8" customHeight="1">
      <c r="A129" s="39"/>
      <c r="B129" s="45"/>
      <c r="C129" s="313" t="s">
        <v>1</v>
      </c>
      <c r="D129" s="313" t="s">
        <v>718</v>
      </c>
      <c r="E129" s="18" t="s">
        <v>1</v>
      </c>
      <c r="F129" s="314">
        <v>5.4900000000000002</v>
      </c>
      <c r="G129" s="39"/>
      <c r="H129" s="45"/>
    </row>
    <row r="130" s="2" customFormat="1" ht="16.8" customHeight="1">
      <c r="A130" s="39"/>
      <c r="B130" s="45"/>
      <c r="C130" s="313" t="s">
        <v>1</v>
      </c>
      <c r="D130" s="313" t="s">
        <v>719</v>
      </c>
      <c r="E130" s="18" t="s">
        <v>1</v>
      </c>
      <c r="F130" s="314">
        <v>98.406000000000006</v>
      </c>
      <c r="G130" s="39"/>
      <c r="H130" s="45"/>
    </row>
    <row r="131" s="2" customFormat="1" ht="16.8" customHeight="1">
      <c r="A131" s="39"/>
      <c r="B131" s="45"/>
      <c r="C131" s="313" t="s">
        <v>1</v>
      </c>
      <c r="D131" s="313" t="s">
        <v>720</v>
      </c>
      <c r="E131" s="18" t="s">
        <v>1</v>
      </c>
      <c r="F131" s="314">
        <v>57.045999999999999</v>
      </c>
      <c r="G131" s="39"/>
      <c r="H131" s="45"/>
    </row>
    <row r="132" s="2" customFormat="1" ht="16.8" customHeight="1">
      <c r="A132" s="39"/>
      <c r="B132" s="45"/>
      <c r="C132" s="313" t="s">
        <v>1</v>
      </c>
      <c r="D132" s="313" t="s">
        <v>721</v>
      </c>
      <c r="E132" s="18" t="s">
        <v>1</v>
      </c>
      <c r="F132" s="314">
        <v>307.27999999999997</v>
      </c>
      <c r="G132" s="39"/>
      <c r="H132" s="45"/>
    </row>
    <row r="133" s="2" customFormat="1" ht="16.8" customHeight="1">
      <c r="A133" s="39"/>
      <c r="B133" s="45"/>
      <c r="C133" s="313" t="s">
        <v>1</v>
      </c>
      <c r="D133" s="313" t="s">
        <v>722</v>
      </c>
      <c r="E133" s="18" t="s">
        <v>1</v>
      </c>
      <c r="F133" s="314">
        <v>15.9</v>
      </c>
      <c r="G133" s="39"/>
      <c r="H133" s="45"/>
    </row>
    <row r="134" s="2" customFormat="1" ht="16.8" customHeight="1">
      <c r="A134" s="39"/>
      <c r="B134" s="45"/>
      <c r="C134" s="313" t="s">
        <v>1</v>
      </c>
      <c r="D134" s="313" t="s">
        <v>723</v>
      </c>
      <c r="E134" s="18" t="s">
        <v>1</v>
      </c>
      <c r="F134" s="314">
        <v>210.68899999999999</v>
      </c>
      <c r="G134" s="39"/>
      <c r="H134" s="45"/>
    </row>
    <row r="135" s="2" customFormat="1" ht="16.8" customHeight="1">
      <c r="A135" s="39"/>
      <c r="B135" s="45"/>
      <c r="C135" s="313" t="s">
        <v>1</v>
      </c>
      <c r="D135" s="313" t="s">
        <v>724</v>
      </c>
      <c r="E135" s="18" t="s">
        <v>1</v>
      </c>
      <c r="F135" s="314">
        <v>359.041</v>
      </c>
      <c r="G135" s="39"/>
      <c r="H135" s="45"/>
    </row>
    <row r="136" s="2" customFormat="1" ht="16.8" customHeight="1">
      <c r="A136" s="39"/>
      <c r="B136" s="45"/>
      <c r="C136" s="313" t="s">
        <v>1</v>
      </c>
      <c r="D136" s="313" t="s">
        <v>725</v>
      </c>
      <c r="E136" s="18" t="s">
        <v>1</v>
      </c>
      <c r="F136" s="314">
        <v>6.6799999999999997</v>
      </c>
      <c r="G136" s="39"/>
      <c r="H136" s="45"/>
    </row>
    <row r="137" s="2" customFormat="1" ht="16.8" customHeight="1">
      <c r="A137" s="39"/>
      <c r="B137" s="45"/>
      <c r="C137" s="313" t="s">
        <v>1</v>
      </c>
      <c r="D137" s="313" t="s">
        <v>726</v>
      </c>
      <c r="E137" s="18" t="s">
        <v>1</v>
      </c>
      <c r="F137" s="314">
        <v>544.74000000000001</v>
      </c>
      <c r="G137" s="39"/>
      <c r="H137" s="45"/>
    </row>
    <row r="138" s="2" customFormat="1" ht="16.8" customHeight="1">
      <c r="A138" s="39"/>
      <c r="B138" s="45"/>
      <c r="C138" s="313" t="s">
        <v>1</v>
      </c>
      <c r="D138" s="313" t="s">
        <v>727</v>
      </c>
      <c r="E138" s="18" t="s">
        <v>1</v>
      </c>
      <c r="F138" s="314">
        <v>-5.04</v>
      </c>
      <c r="G138" s="39"/>
      <c r="H138" s="45"/>
    </row>
    <row r="139" s="2" customFormat="1" ht="16.8" customHeight="1">
      <c r="A139" s="39"/>
      <c r="B139" s="45"/>
      <c r="C139" s="313" t="s">
        <v>712</v>
      </c>
      <c r="D139" s="313" t="s">
        <v>328</v>
      </c>
      <c r="E139" s="18" t="s">
        <v>1</v>
      </c>
      <c r="F139" s="314">
        <v>1644.9500000000001</v>
      </c>
      <c r="G139" s="39"/>
      <c r="H139" s="45"/>
    </row>
    <row r="140" s="2" customFormat="1" ht="16.8" customHeight="1">
      <c r="A140" s="39"/>
      <c r="B140" s="45"/>
      <c r="C140" s="309" t="s">
        <v>286</v>
      </c>
      <c r="D140" s="310" t="s">
        <v>1</v>
      </c>
      <c r="E140" s="311" t="s">
        <v>282</v>
      </c>
      <c r="F140" s="312">
        <v>161.46000000000001</v>
      </c>
      <c r="G140" s="39"/>
      <c r="H140" s="45"/>
    </row>
    <row r="141" s="2" customFormat="1" ht="16.8" customHeight="1">
      <c r="A141" s="39"/>
      <c r="B141" s="45"/>
      <c r="C141" s="313" t="s">
        <v>1</v>
      </c>
      <c r="D141" s="313" t="s">
        <v>345</v>
      </c>
      <c r="E141" s="18" t="s">
        <v>1</v>
      </c>
      <c r="F141" s="314">
        <v>0</v>
      </c>
      <c r="G141" s="39"/>
      <c r="H141" s="45"/>
    </row>
    <row r="142" s="2" customFormat="1" ht="16.8" customHeight="1">
      <c r="A142" s="39"/>
      <c r="B142" s="45"/>
      <c r="C142" s="313" t="s">
        <v>286</v>
      </c>
      <c r="D142" s="313" t="s">
        <v>346</v>
      </c>
      <c r="E142" s="18" t="s">
        <v>1</v>
      </c>
      <c r="F142" s="314">
        <v>161.46000000000001</v>
      </c>
      <c r="G142" s="39"/>
      <c r="H142" s="45"/>
    </row>
    <row r="143" s="2" customFormat="1" ht="16.8" customHeight="1">
      <c r="A143" s="39"/>
      <c r="B143" s="45"/>
      <c r="C143" s="309" t="s">
        <v>288</v>
      </c>
      <c r="D143" s="310" t="s">
        <v>1</v>
      </c>
      <c r="E143" s="311" t="s">
        <v>282</v>
      </c>
      <c r="F143" s="312">
        <v>540.44299999999998</v>
      </c>
      <c r="G143" s="39"/>
      <c r="H143" s="45"/>
    </row>
    <row r="144" s="2" customFormat="1" ht="16.8" customHeight="1">
      <c r="A144" s="39"/>
      <c r="B144" s="45"/>
      <c r="C144" s="313" t="s">
        <v>1</v>
      </c>
      <c r="D144" s="313" t="s">
        <v>334</v>
      </c>
      <c r="E144" s="18" t="s">
        <v>1</v>
      </c>
      <c r="F144" s="314">
        <v>42.204000000000001</v>
      </c>
      <c r="G144" s="39"/>
      <c r="H144" s="45"/>
    </row>
    <row r="145" s="2" customFormat="1" ht="16.8" customHeight="1">
      <c r="A145" s="39"/>
      <c r="B145" s="45"/>
      <c r="C145" s="313" t="s">
        <v>1</v>
      </c>
      <c r="D145" s="313" t="s">
        <v>335</v>
      </c>
      <c r="E145" s="18" t="s">
        <v>1</v>
      </c>
      <c r="F145" s="314">
        <v>38.643999999999998</v>
      </c>
      <c r="G145" s="39"/>
      <c r="H145" s="45"/>
    </row>
    <row r="146" s="2" customFormat="1" ht="16.8" customHeight="1">
      <c r="A146" s="39"/>
      <c r="B146" s="45"/>
      <c r="C146" s="313" t="s">
        <v>1</v>
      </c>
      <c r="D146" s="313" t="s">
        <v>336</v>
      </c>
      <c r="E146" s="18" t="s">
        <v>1</v>
      </c>
      <c r="F146" s="314">
        <v>87.793999999999997</v>
      </c>
      <c r="G146" s="39"/>
      <c r="H146" s="45"/>
    </row>
    <row r="147" s="2" customFormat="1" ht="16.8" customHeight="1">
      <c r="A147" s="39"/>
      <c r="B147" s="45"/>
      <c r="C147" s="313" t="s">
        <v>1</v>
      </c>
      <c r="D147" s="313" t="s">
        <v>337</v>
      </c>
      <c r="E147" s="18" t="s">
        <v>1</v>
      </c>
      <c r="F147" s="314">
        <v>113.26600000000001</v>
      </c>
      <c r="G147" s="39"/>
      <c r="H147" s="45"/>
    </row>
    <row r="148" s="2" customFormat="1" ht="16.8" customHeight="1">
      <c r="A148" s="39"/>
      <c r="B148" s="45"/>
      <c r="C148" s="313" t="s">
        <v>1</v>
      </c>
      <c r="D148" s="313" t="s">
        <v>338</v>
      </c>
      <c r="E148" s="18" t="s">
        <v>1</v>
      </c>
      <c r="F148" s="314">
        <v>259.97500000000002</v>
      </c>
      <c r="G148" s="39"/>
      <c r="H148" s="45"/>
    </row>
    <row r="149" s="2" customFormat="1" ht="16.8" customHeight="1">
      <c r="A149" s="39"/>
      <c r="B149" s="45"/>
      <c r="C149" s="313" t="s">
        <v>1</v>
      </c>
      <c r="D149" s="313" t="s">
        <v>339</v>
      </c>
      <c r="E149" s="18" t="s">
        <v>1</v>
      </c>
      <c r="F149" s="314">
        <v>-1.44</v>
      </c>
      <c r="G149" s="39"/>
      <c r="H149" s="45"/>
    </row>
    <row r="150" s="2" customFormat="1" ht="16.8" customHeight="1">
      <c r="A150" s="39"/>
      <c r="B150" s="45"/>
      <c r="C150" s="313" t="s">
        <v>288</v>
      </c>
      <c r="D150" s="313" t="s">
        <v>321</v>
      </c>
      <c r="E150" s="18" t="s">
        <v>1</v>
      </c>
      <c r="F150" s="314">
        <v>540.44299999999998</v>
      </c>
      <c r="G150" s="39"/>
      <c r="H150" s="45"/>
    </row>
    <row r="151" s="2" customFormat="1" ht="16.8" customHeight="1">
      <c r="A151" s="39"/>
      <c r="B151" s="45"/>
      <c r="C151" s="309" t="s">
        <v>290</v>
      </c>
      <c r="D151" s="310" t="s">
        <v>1</v>
      </c>
      <c r="E151" s="311" t="s">
        <v>282</v>
      </c>
      <c r="F151" s="312">
        <v>135.80000000000001</v>
      </c>
      <c r="G151" s="39"/>
      <c r="H151" s="45"/>
    </row>
    <row r="152" s="2" customFormat="1" ht="16.8" customHeight="1">
      <c r="A152" s="39"/>
      <c r="B152" s="45"/>
      <c r="C152" s="313" t="s">
        <v>1</v>
      </c>
      <c r="D152" s="313" t="s">
        <v>580</v>
      </c>
      <c r="E152" s="18" t="s">
        <v>1</v>
      </c>
      <c r="F152" s="314">
        <v>0</v>
      </c>
      <c r="G152" s="39"/>
      <c r="H152" s="45"/>
    </row>
    <row r="153" s="2" customFormat="1" ht="16.8" customHeight="1">
      <c r="A153" s="39"/>
      <c r="B153" s="45"/>
      <c r="C153" s="313" t="s">
        <v>290</v>
      </c>
      <c r="D153" s="313" t="s">
        <v>581</v>
      </c>
      <c r="E153" s="18" t="s">
        <v>1</v>
      </c>
      <c r="F153" s="314">
        <v>135.80000000000001</v>
      </c>
      <c r="G153" s="39"/>
      <c r="H153" s="45"/>
    </row>
    <row r="154" s="2" customFormat="1" ht="16.8" customHeight="1">
      <c r="A154" s="39"/>
      <c r="B154" s="45"/>
      <c r="C154" s="309" t="s">
        <v>292</v>
      </c>
      <c r="D154" s="310" t="s">
        <v>1</v>
      </c>
      <c r="E154" s="311" t="s">
        <v>282</v>
      </c>
      <c r="F154" s="312">
        <v>9.2219999999999995</v>
      </c>
      <c r="G154" s="39"/>
      <c r="H154" s="45"/>
    </row>
    <row r="155" s="2" customFormat="1" ht="16.8" customHeight="1">
      <c r="A155" s="39"/>
      <c r="B155" s="45"/>
      <c r="C155" s="313" t="s">
        <v>1</v>
      </c>
      <c r="D155" s="313" t="s">
        <v>411</v>
      </c>
      <c r="E155" s="18" t="s">
        <v>1</v>
      </c>
      <c r="F155" s="314">
        <v>0</v>
      </c>
      <c r="G155" s="39"/>
      <c r="H155" s="45"/>
    </row>
    <row r="156" s="2" customFormat="1" ht="16.8" customHeight="1">
      <c r="A156" s="39"/>
      <c r="B156" s="45"/>
      <c r="C156" s="313" t="s">
        <v>1</v>
      </c>
      <c r="D156" s="313" t="s">
        <v>412</v>
      </c>
      <c r="E156" s="18" t="s">
        <v>1</v>
      </c>
      <c r="F156" s="314">
        <v>0.95999999999999996</v>
      </c>
      <c r="G156" s="39"/>
      <c r="H156" s="45"/>
    </row>
    <row r="157" s="2" customFormat="1" ht="16.8" customHeight="1">
      <c r="A157" s="39"/>
      <c r="B157" s="45"/>
      <c r="C157" s="313" t="s">
        <v>1</v>
      </c>
      <c r="D157" s="313" t="s">
        <v>413</v>
      </c>
      <c r="E157" s="18" t="s">
        <v>1</v>
      </c>
      <c r="F157" s="314">
        <v>0.95999999999999996</v>
      </c>
      <c r="G157" s="39"/>
      <c r="H157" s="45"/>
    </row>
    <row r="158" s="2" customFormat="1" ht="16.8" customHeight="1">
      <c r="A158" s="39"/>
      <c r="B158" s="45"/>
      <c r="C158" s="313" t="s">
        <v>1</v>
      </c>
      <c r="D158" s="313" t="s">
        <v>414</v>
      </c>
      <c r="E158" s="18" t="s">
        <v>1</v>
      </c>
      <c r="F158" s="314">
        <v>6.1340000000000003</v>
      </c>
      <c r="G158" s="39"/>
      <c r="H158" s="45"/>
    </row>
    <row r="159" s="2" customFormat="1" ht="16.8" customHeight="1">
      <c r="A159" s="39"/>
      <c r="B159" s="45"/>
      <c r="C159" s="313" t="s">
        <v>1</v>
      </c>
      <c r="D159" s="313" t="s">
        <v>415</v>
      </c>
      <c r="E159" s="18" t="s">
        <v>1</v>
      </c>
      <c r="F159" s="314">
        <v>1.1679999999999999</v>
      </c>
      <c r="G159" s="39"/>
      <c r="H159" s="45"/>
    </row>
    <row r="160" s="2" customFormat="1" ht="16.8" customHeight="1">
      <c r="A160" s="39"/>
      <c r="B160" s="45"/>
      <c r="C160" s="313" t="s">
        <v>292</v>
      </c>
      <c r="D160" s="313" t="s">
        <v>328</v>
      </c>
      <c r="E160" s="18" t="s">
        <v>1</v>
      </c>
      <c r="F160" s="314">
        <v>9.2219999999999995</v>
      </c>
      <c r="G160" s="39"/>
      <c r="H160" s="45"/>
    </row>
    <row r="161" s="2" customFormat="1" ht="16.8" customHeight="1">
      <c r="A161" s="39"/>
      <c r="B161" s="45"/>
      <c r="C161" s="309" t="s">
        <v>820</v>
      </c>
      <c r="D161" s="310" t="s">
        <v>1</v>
      </c>
      <c r="E161" s="311" t="s">
        <v>282</v>
      </c>
      <c r="F161" s="312">
        <v>15.4</v>
      </c>
      <c r="G161" s="39"/>
      <c r="H161" s="45"/>
    </row>
    <row r="162" s="2" customFormat="1" ht="16.8" customHeight="1">
      <c r="A162" s="39"/>
      <c r="B162" s="45"/>
      <c r="C162" s="313" t="s">
        <v>1</v>
      </c>
      <c r="D162" s="313" t="s">
        <v>835</v>
      </c>
      <c r="E162" s="18" t="s">
        <v>1</v>
      </c>
      <c r="F162" s="314">
        <v>0</v>
      </c>
      <c r="G162" s="39"/>
      <c r="H162" s="45"/>
    </row>
    <row r="163" s="2" customFormat="1" ht="16.8" customHeight="1">
      <c r="A163" s="39"/>
      <c r="B163" s="45"/>
      <c r="C163" s="313" t="s">
        <v>1</v>
      </c>
      <c r="D163" s="313" t="s">
        <v>836</v>
      </c>
      <c r="E163" s="18" t="s">
        <v>1</v>
      </c>
      <c r="F163" s="314">
        <v>15.4</v>
      </c>
      <c r="G163" s="39"/>
      <c r="H163" s="45"/>
    </row>
    <row r="164" s="2" customFormat="1" ht="16.8" customHeight="1">
      <c r="A164" s="39"/>
      <c r="B164" s="45"/>
      <c r="C164" s="313" t="s">
        <v>820</v>
      </c>
      <c r="D164" s="313" t="s">
        <v>328</v>
      </c>
      <c r="E164" s="18" t="s">
        <v>1</v>
      </c>
      <c r="F164" s="314">
        <v>15.4</v>
      </c>
      <c r="G164" s="39"/>
      <c r="H164" s="45"/>
    </row>
    <row r="165" s="2" customFormat="1" ht="16.8" customHeight="1">
      <c r="A165" s="39"/>
      <c r="B165" s="45"/>
      <c r="C165" s="309" t="s">
        <v>295</v>
      </c>
      <c r="D165" s="310" t="s">
        <v>1</v>
      </c>
      <c r="E165" s="311" t="s">
        <v>282</v>
      </c>
      <c r="F165" s="312">
        <v>200.10400000000001</v>
      </c>
      <c r="G165" s="39"/>
      <c r="H165" s="45"/>
    </row>
    <row r="166" s="2" customFormat="1" ht="16.8" customHeight="1">
      <c r="A166" s="39"/>
      <c r="B166" s="45"/>
      <c r="C166" s="313" t="s">
        <v>1</v>
      </c>
      <c r="D166" s="313" t="s">
        <v>410</v>
      </c>
      <c r="E166" s="18" t="s">
        <v>1</v>
      </c>
      <c r="F166" s="314">
        <v>0</v>
      </c>
      <c r="G166" s="39"/>
      <c r="H166" s="45"/>
    </row>
    <row r="167" s="2" customFormat="1" ht="16.8" customHeight="1">
      <c r="A167" s="39"/>
      <c r="B167" s="45"/>
      <c r="C167" s="313" t="s">
        <v>1</v>
      </c>
      <c r="D167" s="313" t="s">
        <v>335</v>
      </c>
      <c r="E167" s="18" t="s">
        <v>1</v>
      </c>
      <c r="F167" s="314">
        <v>38.643999999999998</v>
      </c>
      <c r="G167" s="39"/>
      <c r="H167" s="45"/>
    </row>
    <row r="168" s="2" customFormat="1" ht="16.8" customHeight="1">
      <c r="A168" s="39"/>
      <c r="B168" s="45"/>
      <c r="C168" s="313" t="s">
        <v>1</v>
      </c>
      <c r="D168" s="313" t="s">
        <v>346</v>
      </c>
      <c r="E168" s="18" t="s">
        <v>1</v>
      </c>
      <c r="F168" s="314">
        <v>161.46000000000001</v>
      </c>
      <c r="G168" s="39"/>
      <c r="H168" s="45"/>
    </row>
    <row r="169" s="2" customFormat="1" ht="16.8" customHeight="1">
      <c r="A169" s="39"/>
      <c r="B169" s="45"/>
      <c r="C169" s="313" t="s">
        <v>295</v>
      </c>
      <c r="D169" s="313" t="s">
        <v>328</v>
      </c>
      <c r="E169" s="18" t="s">
        <v>1</v>
      </c>
      <c r="F169" s="314">
        <v>200.10400000000001</v>
      </c>
      <c r="G169" s="39"/>
      <c r="H169" s="45"/>
    </row>
    <row r="170" s="2" customFormat="1" ht="16.8" customHeight="1">
      <c r="A170" s="39"/>
      <c r="B170" s="45"/>
      <c r="C170" s="309" t="s">
        <v>297</v>
      </c>
      <c r="D170" s="310" t="s">
        <v>1</v>
      </c>
      <c r="E170" s="311" t="s">
        <v>282</v>
      </c>
      <c r="F170" s="312">
        <v>501.79899999999998</v>
      </c>
      <c r="G170" s="39"/>
      <c r="H170" s="45"/>
    </row>
    <row r="171" s="2" customFormat="1" ht="16.8" customHeight="1">
      <c r="A171" s="39"/>
      <c r="B171" s="45"/>
      <c r="C171" s="313" t="s">
        <v>1</v>
      </c>
      <c r="D171" s="313" t="s">
        <v>409</v>
      </c>
      <c r="E171" s="18" t="s">
        <v>1</v>
      </c>
      <c r="F171" s="314">
        <v>0</v>
      </c>
      <c r="G171" s="39"/>
      <c r="H171" s="45"/>
    </row>
    <row r="172" s="2" customFormat="1" ht="16.8" customHeight="1">
      <c r="A172" s="39"/>
      <c r="B172" s="45"/>
      <c r="C172" s="313" t="s">
        <v>1</v>
      </c>
      <c r="D172" s="313" t="s">
        <v>334</v>
      </c>
      <c r="E172" s="18" t="s">
        <v>1</v>
      </c>
      <c r="F172" s="314">
        <v>42.204000000000001</v>
      </c>
      <c r="G172" s="39"/>
      <c r="H172" s="45"/>
    </row>
    <row r="173" s="2" customFormat="1" ht="16.8" customHeight="1">
      <c r="A173" s="39"/>
      <c r="B173" s="45"/>
      <c r="C173" s="313" t="s">
        <v>1</v>
      </c>
      <c r="D173" s="313" t="s">
        <v>336</v>
      </c>
      <c r="E173" s="18" t="s">
        <v>1</v>
      </c>
      <c r="F173" s="314">
        <v>87.793999999999997</v>
      </c>
      <c r="G173" s="39"/>
      <c r="H173" s="45"/>
    </row>
    <row r="174" s="2" customFormat="1" ht="16.8" customHeight="1">
      <c r="A174" s="39"/>
      <c r="B174" s="45"/>
      <c r="C174" s="313" t="s">
        <v>1</v>
      </c>
      <c r="D174" s="313" t="s">
        <v>337</v>
      </c>
      <c r="E174" s="18" t="s">
        <v>1</v>
      </c>
      <c r="F174" s="314">
        <v>113.26600000000001</v>
      </c>
      <c r="G174" s="39"/>
      <c r="H174" s="45"/>
    </row>
    <row r="175" s="2" customFormat="1" ht="16.8" customHeight="1">
      <c r="A175" s="39"/>
      <c r="B175" s="45"/>
      <c r="C175" s="313" t="s">
        <v>1</v>
      </c>
      <c r="D175" s="313" t="s">
        <v>338</v>
      </c>
      <c r="E175" s="18" t="s">
        <v>1</v>
      </c>
      <c r="F175" s="314">
        <v>259.97500000000002</v>
      </c>
      <c r="G175" s="39"/>
      <c r="H175" s="45"/>
    </row>
    <row r="176" s="2" customFormat="1" ht="16.8" customHeight="1">
      <c r="A176" s="39"/>
      <c r="B176" s="45"/>
      <c r="C176" s="313" t="s">
        <v>1</v>
      </c>
      <c r="D176" s="313" t="s">
        <v>339</v>
      </c>
      <c r="E176" s="18" t="s">
        <v>1</v>
      </c>
      <c r="F176" s="314">
        <v>-1.44</v>
      </c>
      <c r="G176" s="39"/>
      <c r="H176" s="45"/>
    </row>
    <row r="177" s="2" customFormat="1" ht="16.8" customHeight="1">
      <c r="A177" s="39"/>
      <c r="B177" s="45"/>
      <c r="C177" s="313" t="s">
        <v>297</v>
      </c>
      <c r="D177" s="313" t="s">
        <v>328</v>
      </c>
      <c r="E177" s="18" t="s">
        <v>1</v>
      </c>
      <c r="F177" s="314">
        <v>501.79899999999998</v>
      </c>
      <c r="G177" s="39"/>
      <c r="H177" s="45"/>
    </row>
    <row r="178" s="2" customFormat="1" ht="26.4" customHeight="1">
      <c r="A178" s="39"/>
      <c r="B178" s="45"/>
      <c r="C178" s="308" t="s">
        <v>95</v>
      </c>
      <c r="D178" s="308" t="s">
        <v>96</v>
      </c>
      <c r="E178" s="39"/>
      <c r="F178" s="39"/>
      <c r="G178" s="39"/>
      <c r="H178" s="45"/>
    </row>
    <row r="179" s="2" customFormat="1" ht="16.8" customHeight="1">
      <c r="A179" s="39"/>
      <c r="B179" s="45"/>
      <c r="C179" s="309" t="s">
        <v>278</v>
      </c>
      <c r="D179" s="310" t="s">
        <v>1</v>
      </c>
      <c r="E179" s="311" t="s">
        <v>279</v>
      </c>
      <c r="F179" s="312">
        <v>2453.3000000000002</v>
      </c>
      <c r="G179" s="39"/>
      <c r="H179" s="45"/>
    </row>
    <row r="180" s="2" customFormat="1" ht="16.8" customHeight="1">
      <c r="A180" s="39"/>
      <c r="B180" s="45"/>
      <c r="C180" s="313" t="s">
        <v>1</v>
      </c>
      <c r="D180" s="313" t="s">
        <v>438</v>
      </c>
      <c r="E180" s="18" t="s">
        <v>1</v>
      </c>
      <c r="F180" s="314">
        <v>0</v>
      </c>
      <c r="G180" s="39"/>
      <c r="H180" s="45"/>
    </row>
    <row r="181" s="2" customFormat="1" ht="16.8" customHeight="1">
      <c r="A181" s="39"/>
      <c r="B181" s="45"/>
      <c r="C181" s="313" t="s">
        <v>278</v>
      </c>
      <c r="D181" s="313" t="s">
        <v>280</v>
      </c>
      <c r="E181" s="18" t="s">
        <v>1</v>
      </c>
      <c r="F181" s="314">
        <v>2453.3000000000002</v>
      </c>
      <c r="G181" s="39"/>
      <c r="H181" s="45"/>
    </row>
    <row r="182" s="2" customFormat="1" ht="16.8" customHeight="1">
      <c r="A182" s="39"/>
      <c r="B182" s="45"/>
      <c r="C182" s="309" t="s">
        <v>320</v>
      </c>
      <c r="D182" s="310" t="s">
        <v>1</v>
      </c>
      <c r="E182" s="311" t="s">
        <v>282</v>
      </c>
      <c r="F182" s="312">
        <v>262.43000000000001</v>
      </c>
      <c r="G182" s="39"/>
      <c r="H182" s="45"/>
    </row>
    <row r="183" s="2" customFormat="1" ht="16.8" customHeight="1">
      <c r="A183" s="39"/>
      <c r="B183" s="45"/>
      <c r="C183" s="313" t="s">
        <v>1</v>
      </c>
      <c r="D183" s="313" t="s">
        <v>319</v>
      </c>
      <c r="E183" s="18" t="s">
        <v>1</v>
      </c>
      <c r="F183" s="314">
        <v>245.33000000000001</v>
      </c>
      <c r="G183" s="39"/>
      <c r="H183" s="45"/>
    </row>
    <row r="184" s="2" customFormat="1" ht="16.8" customHeight="1">
      <c r="A184" s="39"/>
      <c r="B184" s="45"/>
      <c r="C184" s="313" t="s">
        <v>1</v>
      </c>
      <c r="D184" s="313" t="s">
        <v>824</v>
      </c>
      <c r="E184" s="18" t="s">
        <v>1</v>
      </c>
      <c r="F184" s="314">
        <v>17.100000000000001</v>
      </c>
      <c r="G184" s="39"/>
      <c r="H184" s="45"/>
    </row>
    <row r="185" s="2" customFormat="1" ht="16.8" customHeight="1">
      <c r="A185" s="39"/>
      <c r="B185" s="45"/>
      <c r="C185" s="313" t="s">
        <v>320</v>
      </c>
      <c r="D185" s="313" t="s">
        <v>321</v>
      </c>
      <c r="E185" s="18" t="s">
        <v>1</v>
      </c>
      <c r="F185" s="314">
        <v>262.43000000000001</v>
      </c>
      <c r="G185" s="39"/>
      <c r="H185" s="45"/>
    </row>
    <row r="186" s="2" customFormat="1" ht="16.8" customHeight="1">
      <c r="A186" s="39"/>
      <c r="B186" s="45"/>
      <c r="C186" s="309" t="s">
        <v>281</v>
      </c>
      <c r="D186" s="310" t="s">
        <v>1</v>
      </c>
      <c r="E186" s="311" t="s">
        <v>282</v>
      </c>
      <c r="F186" s="312">
        <v>4730.6670000000004</v>
      </c>
      <c r="G186" s="39"/>
      <c r="H186" s="45"/>
    </row>
    <row r="187" s="2" customFormat="1" ht="16.8" customHeight="1">
      <c r="A187" s="39"/>
      <c r="B187" s="45"/>
      <c r="C187" s="313" t="s">
        <v>281</v>
      </c>
      <c r="D187" s="313" t="s">
        <v>313</v>
      </c>
      <c r="E187" s="18" t="s">
        <v>1</v>
      </c>
      <c r="F187" s="314">
        <v>4730.6670000000004</v>
      </c>
      <c r="G187" s="39"/>
      <c r="H187" s="45"/>
    </row>
    <row r="188" s="2" customFormat="1" ht="16.8" customHeight="1">
      <c r="A188" s="39"/>
      <c r="B188" s="45"/>
      <c r="C188" s="309" t="s">
        <v>664</v>
      </c>
      <c r="D188" s="310" t="s">
        <v>1</v>
      </c>
      <c r="E188" s="311" t="s">
        <v>282</v>
      </c>
      <c r="F188" s="312">
        <v>2.8639999999999999</v>
      </c>
      <c r="G188" s="39"/>
      <c r="H188" s="45"/>
    </row>
    <row r="189" s="2" customFormat="1" ht="16.8" customHeight="1">
      <c r="A189" s="39"/>
      <c r="B189" s="45"/>
      <c r="C189" s="313" t="s">
        <v>1</v>
      </c>
      <c r="D189" s="313" t="s">
        <v>672</v>
      </c>
      <c r="E189" s="18" t="s">
        <v>1</v>
      </c>
      <c r="F189" s="314">
        <v>1.28</v>
      </c>
      <c r="G189" s="39"/>
      <c r="H189" s="45"/>
    </row>
    <row r="190" s="2" customFormat="1" ht="16.8" customHeight="1">
      <c r="A190" s="39"/>
      <c r="B190" s="45"/>
      <c r="C190" s="313" t="s">
        <v>1</v>
      </c>
      <c r="D190" s="313" t="s">
        <v>740</v>
      </c>
      <c r="E190" s="18" t="s">
        <v>1</v>
      </c>
      <c r="F190" s="314">
        <v>1.5840000000000001</v>
      </c>
      <c r="G190" s="39"/>
      <c r="H190" s="45"/>
    </row>
    <row r="191" s="2" customFormat="1" ht="16.8" customHeight="1">
      <c r="A191" s="39"/>
      <c r="B191" s="45"/>
      <c r="C191" s="313" t="s">
        <v>664</v>
      </c>
      <c r="D191" s="313" t="s">
        <v>321</v>
      </c>
      <c r="E191" s="18" t="s">
        <v>1</v>
      </c>
      <c r="F191" s="314">
        <v>2.8639999999999999</v>
      </c>
      <c r="G191" s="39"/>
      <c r="H191" s="45"/>
    </row>
    <row r="192" s="2" customFormat="1" ht="16.8" customHeight="1">
      <c r="A192" s="39"/>
      <c r="B192" s="45"/>
      <c r="C192" s="309" t="s">
        <v>284</v>
      </c>
      <c r="D192" s="310" t="s">
        <v>1</v>
      </c>
      <c r="E192" s="311" t="s">
        <v>282</v>
      </c>
      <c r="F192" s="312">
        <v>0</v>
      </c>
      <c r="G192" s="39"/>
      <c r="H192" s="45"/>
    </row>
    <row r="193" s="2" customFormat="1" ht="16.8" customHeight="1">
      <c r="A193" s="39"/>
      <c r="B193" s="45"/>
      <c r="C193" s="309" t="s">
        <v>712</v>
      </c>
      <c r="D193" s="310" t="s">
        <v>1</v>
      </c>
      <c r="E193" s="311" t="s">
        <v>282</v>
      </c>
      <c r="F193" s="312">
        <v>1644.9500000000001</v>
      </c>
      <c r="G193" s="39"/>
      <c r="H193" s="45"/>
    </row>
    <row r="194" s="2" customFormat="1" ht="16.8" customHeight="1">
      <c r="A194" s="39"/>
      <c r="B194" s="45"/>
      <c r="C194" s="313" t="s">
        <v>1</v>
      </c>
      <c r="D194" s="313" t="s">
        <v>715</v>
      </c>
      <c r="E194" s="18" t="s">
        <v>1</v>
      </c>
      <c r="F194" s="314">
        <v>24.108000000000001</v>
      </c>
      <c r="G194" s="39"/>
      <c r="H194" s="45"/>
    </row>
    <row r="195" s="2" customFormat="1" ht="16.8" customHeight="1">
      <c r="A195" s="39"/>
      <c r="B195" s="45"/>
      <c r="C195" s="313" t="s">
        <v>1</v>
      </c>
      <c r="D195" s="313" t="s">
        <v>716</v>
      </c>
      <c r="E195" s="18" t="s">
        <v>1</v>
      </c>
      <c r="F195" s="314">
        <v>5.4900000000000002</v>
      </c>
      <c r="G195" s="39"/>
      <c r="H195" s="45"/>
    </row>
    <row r="196" s="2" customFormat="1" ht="16.8" customHeight="1">
      <c r="A196" s="39"/>
      <c r="B196" s="45"/>
      <c r="C196" s="313" t="s">
        <v>1</v>
      </c>
      <c r="D196" s="313" t="s">
        <v>717</v>
      </c>
      <c r="E196" s="18" t="s">
        <v>1</v>
      </c>
      <c r="F196" s="314">
        <v>15.119999999999999</v>
      </c>
      <c r="G196" s="39"/>
      <c r="H196" s="45"/>
    </row>
    <row r="197" s="2" customFormat="1" ht="16.8" customHeight="1">
      <c r="A197" s="39"/>
      <c r="B197" s="45"/>
      <c r="C197" s="313" t="s">
        <v>1</v>
      </c>
      <c r="D197" s="313" t="s">
        <v>718</v>
      </c>
      <c r="E197" s="18" t="s">
        <v>1</v>
      </c>
      <c r="F197" s="314">
        <v>5.4900000000000002</v>
      </c>
      <c r="G197" s="39"/>
      <c r="H197" s="45"/>
    </row>
    <row r="198" s="2" customFormat="1" ht="16.8" customHeight="1">
      <c r="A198" s="39"/>
      <c r="B198" s="45"/>
      <c r="C198" s="313" t="s">
        <v>1</v>
      </c>
      <c r="D198" s="313" t="s">
        <v>719</v>
      </c>
      <c r="E198" s="18" t="s">
        <v>1</v>
      </c>
      <c r="F198" s="314">
        <v>98.406000000000006</v>
      </c>
      <c r="G198" s="39"/>
      <c r="H198" s="45"/>
    </row>
    <row r="199" s="2" customFormat="1" ht="16.8" customHeight="1">
      <c r="A199" s="39"/>
      <c r="B199" s="45"/>
      <c r="C199" s="313" t="s">
        <v>1</v>
      </c>
      <c r="D199" s="313" t="s">
        <v>720</v>
      </c>
      <c r="E199" s="18" t="s">
        <v>1</v>
      </c>
      <c r="F199" s="314">
        <v>57.045999999999999</v>
      </c>
      <c r="G199" s="39"/>
      <c r="H199" s="45"/>
    </row>
    <row r="200" s="2" customFormat="1" ht="16.8" customHeight="1">
      <c r="A200" s="39"/>
      <c r="B200" s="45"/>
      <c r="C200" s="313" t="s">
        <v>1</v>
      </c>
      <c r="D200" s="313" t="s">
        <v>721</v>
      </c>
      <c r="E200" s="18" t="s">
        <v>1</v>
      </c>
      <c r="F200" s="314">
        <v>307.27999999999997</v>
      </c>
      <c r="G200" s="39"/>
      <c r="H200" s="45"/>
    </row>
    <row r="201" s="2" customFormat="1" ht="16.8" customHeight="1">
      <c r="A201" s="39"/>
      <c r="B201" s="45"/>
      <c r="C201" s="313" t="s">
        <v>1</v>
      </c>
      <c r="D201" s="313" t="s">
        <v>722</v>
      </c>
      <c r="E201" s="18" t="s">
        <v>1</v>
      </c>
      <c r="F201" s="314">
        <v>15.9</v>
      </c>
      <c r="G201" s="39"/>
      <c r="H201" s="45"/>
    </row>
    <row r="202" s="2" customFormat="1" ht="16.8" customHeight="1">
      <c r="A202" s="39"/>
      <c r="B202" s="45"/>
      <c r="C202" s="313" t="s">
        <v>1</v>
      </c>
      <c r="D202" s="313" t="s">
        <v>723</v>
      </c>
      <c r="E202" s="18" t="s">
        <v>1</v>
      </c>
      <c r="F202" s="314">
        <v>210.68899999999999</v>
      </c>
      <c r="G202" s="39"/>
      <c r="H202" s="45"/>
    </row>
    <row r="203" s="2" customFormat="1" ht="16.8" customHeight="1">
      <c r="A203" s="39"/>
      <c r="B203" s="45"/>
      <c r="C203" s="313" t="s">
        <v>1</v>
      </c>
      <c r="D203" s="313" t="s">
        <v>724</v>
      </c>
      <c r="E203" s="18" t="s">
        <v>1</v>
      </c>
      <c r="F203" s="314">
        <v>359.041</v>
      </c>
      <c r="G203" s="39"/>
      <c r="H203" s="45"/>
    </row>
    <row r="204" s="2" customFormat="1" ht="16.8" customHeight="1">
      <c r="A204" s="39"/>
      <c r="B204" s="45"/>
      <c r="C204" s="313" t="s">
        <v>1</v>
      </c>
      <c r="D204" s="313" t="s">
        <v>725</v>
      </c>
      <c r="E204" s="18" t="s">
        <v>1</v>
      </c>
      <c r="F204" s="314">
        <v>6.6799999999999997</v>
      </c>
      <c r="G204" s="39"/>
      <c r="H204" s="45"/>
    </row>
    <row r="205" s="2" customFormat="1" ht="16.8" customHeight="1">
      <c r="A205" s="39"/>
      <c r="B205" s="45"/>
      <c r="C205" s="313" t="s">
        <v>1</v>
      </c>
      <c r="D205" s="313" t="s">
        <v>726</v>
      </c>
      <c r="E205" s="18" t="s">
        <v>1</v>
      </c>
      <c r="F205" s="314">
        <v>544.74000000000001</v>
      </c>
      <c r="G205" s="39"/>
      <c r="H205" s="45"/>
    </row>
    <row r="206" s="2" customFormat="1" ht="16.8" customHeight="1">
      <c r="A206" s="39"/>
      <c r="B206" s="45"/>
      <c r="C206" s="313" t="s">
        <v>1</v>
      </c>
      <c r="D206" s="313" t="s">
        <v>727</v>
      </c>
      <c r="E206" s="18" t="s">
        <v>1</v>
      </c>
      <c r="F206" s="314">
        <v>-5.04</v>
      </c>
      <c r="G206" s="39"/>
      <c r="H206" s="45"/>
    </row>
    <row r="207" s="2" customFormat="1" ht="16.8" customHeight="1">
      <c r="A207" s="39"/>
      <c r="B207" s="45"/>
      <c r="C207" s="313" t="s">
        <v>712</v>
      </c>
      <c r="D207" s="313" t="s">
        <v>328</v>
      </c>
      <c r="E207" s="18" t="s">
        <v>1</v>
      </c>
      <c r="F207" s="314">
        <v>1644.9500000000001</v>
      </c>
      <c r="G207" s="39"/>
      <c r="H207" s="45"/>
    </row>
    <row r="208" s="2" customFormat="1" ht="16.8" customHeight="1">
      <c r="A208" s="39"/>
      <c r="B208" s="45"/>
      <c r="C208" s="315" t="s">
        <v>1192</v>
      </c>
      <c r="D208" s="39"/>
      <c r="E208" s="39"/>
      <c r="F208" s="39"/>
      <c r="G208" s="39"/>
      <c r="H208" s="45"/>
    </row>
    <row r="209" s="2" customFormat="1">
      <c r="A209" s="39"/>
      <c r="B209" s="45"/>
      <c r="C209" s="313" t="s">
        <v>322</v>
      </c>
      <c r="D209" s="313" t="s">
        <v>323</v>
      </c>
      <c r="E209" s="18" t="s">
        <v>282</v>
      </c>
      <c r="F209" s="314">
        <v>1644.9500000000001</v>
      </c>
      <c r="G209" s="39"/>
      <c r="H209" s="45"/>
    </row>
    <row r="210" s="2" customFormat="1">
      <c r="A210" s="39"/>
      <c r="B210" s="45"/>
      <c r="C210" s="313" t="s">
        <v>371</v>
      </c>
      <c r="D210" s="313" t="s">
        <v>372</v>
      </c>
      <c r="E210" s="18" t="s">
        <v>282</v>
      </c>
      <c r="F210" s="314">
        <v>1644.9500000000001</v>
      </c>
      <c r="G210" s="39"/>
      <c r="H210" s="45"/>
    </row>
    <row r="211" s="2" customFormat="1">
      <c r="A211" s="39"/>
      <c r="B211" s="45"/>
      <c r="C211" s="313" t="s">
        <v>378</v>
      </c>
      <c r="D211" s="313" t="s">
        <v>379</v>
      </c>
      <c r="E211" s="18" t="s">
        <v>282</v>
      </c>
      <c r="F211" s="314">
        <v>9869.7000000000007</v>
      </c>
      <c r="G211" s="39"/>
      <c r="H211" s="45"/>
    </row>
    <row r="212" s="2" customFormat="1">
      <c r="A212" s="39"/>
      <c r="B212" s="45"/>
      <c r="C212" s="313" t="s">
        <v>397</v>
      </c>
      <c r="D212" s="313" t="s">
        <v>398</v>
      </c>
      <c r="E212" s="18" t="s">
        <v>399</v>
      </c>
      <c r="F212" s="314">
        <v>2796.415</v>
      </c>
      <c r="G212" s="39"/>
      <c r="H212" s="45"/>
    </row>
    <row r="213" s="2" customFormat="1" ht="16.8" customHeight="1">
      <c r="A213" s="39"/>
      <c r="B213" s="45"/>
      <c r="C213" s="313" t="s">
        <v>730</v>
      </c>
      <c r="D213" s="313" t="s">
        <v>731</v>
      </c>
      <c r="E213" s="18" t="s">
        <v>279</v>
      </c>
      <c r="F213" s="314">
        <v>5483.1670000000004</v>
      </c>
      <c r="G213" s="39"/>
      <c r="H213" s="45"/>
    </row>
    <row r="214" s="2" customFormat="1" ht="16.8" customHeight="1">
      <c r="A214" s="39"/>
      <c r="B214" s="45"/>
      <c r="C214" s="309" t="s">
        <v>286</v>
      </c>
      <c r="D214" s="310" t="s">
        <v>1</v>
      </c>
      <c r="E214" s="311" t="s">
        <v>282</v>
      </c>
      <c r="F214" s="312">
        <v>161.46000000000001</v>
      </c>
      <c r="G214" s="39"/>
      <c r="H214" s="45"/>
    </row>
    <row r="215" s="2" customFormat="1" ht="16.8" customHeight="1">
      <c r="A215" s="39"/>
      <c r="B215" s="45"/>
      <c r="C215" s="313" t="s">
        <v>1</v>
      </c>
      <c r="D215" s="313" t="s">
        <v>345</v>
      </c>
      <c r="E215" s="18" t="s">
        <v>1</v>
      </c>
      <c r="F215" s="314">
        <v>0</v>
      </c>
      <c r="G215" s="39"/>
      <c r="H215" s="45"/>
    </row>
    <row r="216" s="2" customFormat="1" ht="16.8" customHeight="1">
      <c r="A216" s="39"/>
      <c r="B216" s="45"/>
      <c r="C216" s="313" t="s">
        <v>286</v>
      </c>
      <c r="D216" s="313" t="s">
        <v>346</v>
      </c>
      <c r="E216" s="18" t="s">
        <v>1</v>
      </c>
      <c r="F216" s="314">
        <v>161.46000000000001</v>
      </c>
      <c r="G216" s="39"/>
      <c r="H216" s="45"/>
    </row>
    <row r="217" s="2" customFormat="1" ht="16.8" customHeight="1">
      <c r="A217" s="39"/>
      <c r="B217" s="45"/>
      <c r="C217" s="309" t="s">
        <v>288</v>
      </c>
      <c r="D217" s="310" t="s">
        <v>1</v>
      </c>
      <c r="E217" s="311" t="s">
        <v>282</v>
      </c>
      <c r="F217" s="312">
        <v>540.44299999999998</v>
      </c>
      <c r="G217" s="39"/>
      <c r="H217" s="45"/>
    </row>
    <row r="218" s="2" customFormat="1" ht="16.8" customHeight="1">
      <c r="A218" s="39"/>
      <c r="B218" s="45"/>
      <c r="C218" s="313" t="s">
        <v>1</v>
      </c>
      <c r="D218" s="313" t="s">
        <v>334</v>
      </c>
      <c r="E218" s="18" t="s">
        <v>1</v>
      </c>
      <c r="F218" s="314">
        <v>42.204000000000001</v>
      </c>
      <c r="G218" s="39"/>
      <c r="H218" s="45"/>
    </row>
    <row r="219" s="2" customFormat="1" ht="16.8" customHeight="1">
      <c r="A219" s="39"/>
      <c r="B219" s="45"/>
      <c r="C219" s="313" t="s">
        <v>1</v>
      </c>
      <c r="D219" s="313" t="s">
        <v>335</v>
      </c>
      <c r="E219" s="18" t="s">
        <v>1</v>
      </c>
      <c r="F219" s="314">
        <v>38.643999999999998</v>
      </c>
      <c r="G219" s="39"/>
      <c r="H219" s="45"/>
    </row>
    <row r="220" s="2" customFormat="1" ht="16.8" customHeight="1">
      <c r="A220" s="39"/>
      <c r="B220" s="45"/>
      <c r="C220" s="313" t="s">
        <v>1</v>
      </c>
      <c r="D220" s="313" t="s">
        <v>336</v>
      </c>
      <c r="E220" s="18" t="s">
        <v>1</v>
      </c>
      <c r="F220" s="314">
        <v>87.793999999999997</v>
      </c>
      <c r="G220" s="39"/>
      <c r="H220" s="45"/>
    </row>
    <row r="221" s="2" customFormat="1" ht="16.8" customHeight="1">
      <c r="A221" s="39"/>
      <c r="B221" s="45"/>
      <c r="C221" s="313" t="s">
        <v>1</v>
      </c>
      <c r="D221" s="313" t="s">
        <v>337</v>
      </c>
      <c r="E221" s="18" t="s">
        <v>1</v>
      </c>
      <c r="F221" s="314">
        <v>113.26600000000001</v>
      </c>
      <c r="G221" s="39"/>
      <c r="H221" s="45"/>
    </row>
    <row r="222" s="2" customFormat="1" ht="16.8" customHeight="1">
      <c r="A222" s="39"/>
      <c r="B222" s="45"/>
      <c r="C222" s="313" t="s">
        <v>1</v>
      </c>
      <c r="D222" s="313" t="s">
        <v>338</v>
      </c>
      <c r="E222" s="18" t="s">
        <v>1</v>
      </c>
      <c r="F222" s="314">
        <v>259.97500000000002</v>
      </c>
      <c r="G222" s="39"/>
      <c r="H222" s="45"/>
    </row>
    <row r="223" s="2" customFormat="1" ht="16.8" customHeight="1">
      <c r="A223" s="39"/>
      <c r="B223" s="45"/>
      <c r="C223" s="313" t="s">
        <v>1</v>
      </c>
      <c r="D223" s="313" t="s">
        <v>339</v>
      </c>
      <c r="E223" s="18" t="s">
        <v>1</v>
      </c>
      <c r="F223" s="314">
        <v>-1.44</v>
      </c>
      <c r="G223" s="39"/>
      <c r="H223" s="45"/>
    </row>
    <row r="224" s="2" customFormat="1" ht="16.8" customHeight="1">
      <c r="A224" s="39"/>
      <c r="B224" s="45"/>
      <c r="C224" s="313" t="s">
        <v>288</v>
      </c>
      <c r="D224" s="313" t="s">
        <v>321</v>
      </c>
      <c r="E224" s="18" t="s">
        <v>1</v>
      </c>
      <c r="F224" s="314">
        <v>540.44299999999998</v>
      </c>
      <c r="G224" s="39"/>
      <c r="H224" s="45"/>
    </row>
    <row r="225" s="2" customFormat="1" ht="16.8" customHeight="1">
      <c r="A225" s="39"/>
      <c r="B225" s="45"/>
      <c r="C225" s="309" t="s">
        <v>290</v>
      </c>
      <c r="D225" s="310" t="s">
        <v>1</v>
      </c>
      <c r="E225" s="311" t="s">
        <v>282</v>
      </c>
      <c r="F225" s="312">
        <v>135.80000000000001</v>
      </c>
      <c r="G225" s="39"/>
      <c r="H225" s="45"/>
    </row>
    <row r="226" s="2" customFormat="1" ht="16.8" customHeight="1">
      <c r="A226" s="39"/>
      <c r="B226" s="45"/>
      <c r="C226" s="313" t="s">
        <v>1</v>
      </c>
      <c r="D226" s="313" t="s">
        <v>580</v>
      </c>
      <c r="E226" s="18" t="s">
        <v>1</v>
      </c>
      <c r="F226" s="314">
        <v>0</v>
      </c>
      <c r="G226" s="39"/>
      <c r="H226" s="45"/>
    </row>
    <row r="227" s="2" customFormat="1" ht="16.8" customHeight="1">
      <c r="A227" s="39"/>
      <c r="B227" s="45"/>
      <c r="C227" s="313" t="s">
        <v>290</v>
      </c>
      <c r="D227" s="313" t="s">
        <v>581</v>
      </c>
      <c r="E227" s="18" t="s">
        <v>1</v>
      </c>
      <c r="F227" s="314">
        <v>135.80000000000001</v>
      </c>
      <c r="G227" s="39"/>
      <c r="H227" s="45"/>
    </row>
    <row r="228" s="2" customFormat="1" ht="16.8" customHeight="1">
      <c r="A228" s="39"/>
      <c r="B228" s="45"/>
      <c r="C228" s="309" t="s">
        <v>292</v>
      </c>
      <c r="D228" s="310" t="s">
        <v>1</v>
      </c>
      <c r="E228" s="311" t="s">
        <v>282</v>
      </c>
      <c r="F228" s="312">
        <v>9.2219999999999995</v>
      </c>
      <c r="G228" s="39"/>
      <c r="H228" s="45"/>
    </row>
    <row r="229" s="2" customFormat="1" ht="16.8" customHeight="1">
      <c r="A229" s="39"/>
      <c r="B229" s="45"/>
      <c r="C229" s="313" t="s">
        <v>1</v>
      </c>
      <c r="D229" s="313" t="s">
        <v>411</v>
      </c>
      <c r="E229" s="18" t="s">
        <v>1</v>
      </c>
      <c r="F229" s="314">
        <v>0</v>
      </c>
      <c r="G229" s="39"/>
      <c r="H229" s="45"/>
    </row>
    <row r="230" s="2" customFormat="1" ht="16.8" customHeight="1">
      <c r="A230" s="39"/>
      <c r="B230" s="45"/>
      <c r="C230" s="313" t="s">
        <v>1</v>
      </c>
      <c r="D230" s="313" t="s">
        <v>412</v>
      </c>
      <c r="E230" s="18" t="s">
        <v>1</v>
      </c>
      <c r="F230" s="314">
        <v>0.95999999999999996</v>
      </c>
      <c r="G230" s="39"/>
      <c r="H230" s="45"/>
    </row>
    <row r="231" s="2" customFormat="1" ht="16.8" customHeight="1">
      <c r="A231" s="39"/>
      <c r="B231" s="45"/>
      <c r="C231" s="313" t="s">
        <v>1</v>
      </c>
      <c r="D231" s="313" t="s">
        <v>413</v>
      </c>
      <c r="E231" s="18" t="s">
        <v>1</v>
      </c>
      <c r="F231" s="314">
        <v>0.95999999999999996</v>
      </c>
      <c r="G231" s="39"/>
      <c r="H231" s="45"/>
    </row>
    <row r="232" s="2" customFormat="1" ht="16.8" customHeight="1">
      <c r="A232" s="39"/>
      <c r="B232" s="45"/>
      <c r="C232" s="313" t="s">
        <v>1</v>
      </c>
      <c r="D232" s="313" t="s">
        <v>414</v>
      </c>
      <c r="E232" s="18" t="s">
        <v>1</v>
      </c>
      <c r="F232" s="314">
        <v>6.1340000000000003</v>
      </c>
      <c r="G232" s="39"/>
      <c r="H232" s="45"/>
    </row>
    <row r="233" s="2" customFormat="1" ht="16.8" customHeight="1">
      <c r="A233" s="39"/>
      <c r="B233" s="45"/>
      <c r="C233" s="313" t="s">
        <v>1</v>
      </c>
      <c r="D233" s="313" t="s">
        <v>415</v>
      </c>
      <c r="E233" s="18" t="s">
        <v>1</v>
      </c>
      <c r="F233" s="314">
        <v>1.1679999999999999</v>
      </c>
      <c r="G233" s="39"/>
      <c r="H233" s="45"/>
    </row>
    <row r="234" s="2" customFormat="1" ht="16.8" customHeight="1">
      <c r="A234" s="39"/>
      <c r="B234" s="45"/>
      <c r="C234" s="313" t="s">
        <v>292</v>
      </c>
      <c r="D234" s="313" t="s">
        <v>328</v>
      </c>
      <c r="E234" s="18" t="s">
        <v>1</v>
      </c>
      <c r="F234" s="314">
        <v>9.2219999999999995</v>
      </c>
      <c r="G234" s="39"/>
      <c r="H234" s="45"/>
    </row>
    <row r="235" s="2" customFormat="1" ht="16.8" customHeight="1">
      <c r="A235" s="39"/>
      <c r="B235" s="45"/>
      <c r="C235" s="309" t="s">
        <v>820</v>
      </c>
      <c r="D235" s="310" t="s">
        <v>1</v>
      </c>
      <c r="E235" s="311" t="s">
        <v>282</v>
      </c>
      <c r="F235" s="312">
        <v>15.4</v>
      </c>
      <c r="G235" s="39"/>
      <c r="H235" s="45"/>
    </row>
    <row r="236" s="2" customFormat="1" ht="16.8" customHeight="1">
      <c r="A236" s="39"/>
      <c r="B236" s="45"/>
      <c r="C236" s="313" t="s">
        <v>1</v>
      </c>
      <c r="D236" s="313" t="s">
        <v>835</v>
      </c>
      <c r="E236" s="18" t="s">
        <v>1</v>
      </c>
      <c r="F236" s="314">
        <v>0</v>
      </c>
      <c r="G236" s="39"/>
      <c r="H236" s="45"/>
    </row>
    <row r="237" s="2" customFormat="1" ht="16.8" customHeight="1">
      <c r="A237" s="39"/>
      <c r="B237" s="45"/>
      <c r="C237" s="313" t="s">
        <v>1</v>
      </c>
      <c r="D237" s="313" t="s">
        <v>836</v>
      </c>
      <c r="E237" s="18" t="s">
        <v>1</v>
      </c>
      <c r="F237" s="314">
        <v>15.4</v>
      </c>
      <c r="G237" s="39"/>
      <c r="H237" s="45"/>
    </row>
    <row r="238" s="2" customFormat="1" ht="16.8" customHeight="1">
      <c r="A238" s="39"/>
      <c r="B238" s="45"/>
      <c r="C238" s="313" t="s">
        <v>820</v>
      </c>
      <c r="D238" s="313" t="s">
        <v>328</v>
      </c>
      <c r="E238" s="18" t="s">
        <v>1</v>
      </c>
      <c r="F238" s="314">
        <v>15.4</v>
      </c>
      <c r="G238" s="39"/>
      <c r="H238" s="45"/>
    </row>
    <row r="239" s="2" customFormat="1" ht="16.8" customHeight="1">
      <c r="A239" s="39"/>
      <c r="B239" s="45"/>
      <c r="C239" s="309" t="s">
        <v>295</v>
      </c>
      <c r="D239" s="310" t="s">
        <v>1</v>
      </c>
      <c r="E239" s="311" t="s">
        <v>282</v>
      </c>
      <c r="F239" s="312">
        <v>200.10400000000001</v>
      </c>
      <c r="G239" s="39"/>
      <c r="H239" s="45"/>
    </row>
    <row r="240" s="2" customFormat="1" ht="16.8" customHeight="1">
      <c r="A240" s="39"/>
      <c r="B240" s="45"/>
      <c r="C240" s="313" t="s">
        <v>1</v>
      </c>
      <c r="D240" s="313" t="s">
        <v>410</v>
      </c>
      <c r="E240" s="18" t="s">
        <v>1</v>
      </c>
      <c r="F240" s="314">
        <v>0</v>
      </c>
      <c r="G240" s="39"/>
      <c r="H240" s="45"/>
    </row>
    <row r="241" s="2" customFormat="1" ht="16.8" customHeight="1">
      <c r="A241" s="39"/>
      <c r="B241" s="45"/>
      <c r="C241" s="313" t="s">
        <v>1</v>
      </c>
      <c r="D241" s="313" t="s">
        <v>335</v>
      </c>
      <c r="E241" s="18" t="s">
        <v>1</v>
      </c>
      <c r="F241" s="314">
        <v>38.643999999999998</v>
      </c>
      <c r="G241" s="39"/>
      <c r="H241" s="45"/>
    </row>
    <row r="242" s="2" customFormat="1" ht="16.8" customHeight="1">
      <c r="A242" s="39"/>
      <c r="B242" s="45"/>
      <c r="C242" s="313" t="s">
        <v>1</v>
      </c>
      <c r="D242" s="313" t="s">
        <v>346</v>
      </c>
      <c r="E242" s="18" t="s">
        <v>1</v>
      </c>
      <c r="F242" s="314">
        <v>161.46000000000001</v>
      </c>
      <c r="G242" s="39"/>
      <c r="H242" s="45"/>
    </row>
    <row r="243" s="2" customFormat="1" ht="16.8" customHeight="1">
      <c r="A243" s="39"/>
      <c r="B243" s="45"/>
      <c r="C243" s="313" t="s">
        <v>295</v>
      </c>
      <c r="D243" s="313" t="s">
        <v>328</v>
      </c>
      <c r="E243" s="18" t="s">
        <v>1</v>
      </c>
      <c r="F243" s="314">
        <v>200.10400000000001</v>
      </c>
      <c r="G243" s="39"/>
      <c r="H243" s="45"/>
    </row>
    <row r="244" s="2" customFormat="1" ht="16.8" customHeight="1">
      <c r="A244" s="39"/>
      <c r="B244" s="45"/>
      <c r="C244" s="309" t="s">
        <v>297</v>
      </c>
      <c r="D244" s="310" t="s">
        <v>1</v>
      </c>
      <c r="E244" s="311" t="s">
        <v>282</v>
      </c>
      <c r="F244" s="312">
        <v>501.79899999999998</v>
      </c>
      <c r="G244" s="39"/>
      <c r="H244" s="45"/>
    </row>
    <row r="245" s="2" customFormat="1" ht="16.8" customHeight="1">
      <c r="A245" s="39"/>
      <c r="B245" s="45"/>
      <c r="C245" s="313" t="s">
        <v>1</v>
      </c>
      <c r="D245" s="313" t="s">
        <v>409</v>
      </c>
      <c r="E245" s="18" t="s">
        <v>1</v>
      </c>
      <c r="F245" s="314">
        <v>0</v>
      </c>
      <c r="G245" s="39"/>
      <c r="H245" s="45"/>
    </row>
    <row r="246" s="2" customFormat="1" ht="16.8" customHeight="1">
      <c r="A246" s="39"/>
      <c r="B246" s="45"/>
      <c r="C246" s="313" t="s">
        <v>1</v>
      </c>
      <c r="D246" s="313" t="s">
        <v>334</v>
      </c>
      <c r="E246" s="18" t="s">
        <v>1</v>
      </c>
      <c r="F246" s="314">
        <v>42.204000000000001</v>
      </c>
      <c r="G246" s="39"/>
      <c r="H246" s="45"/>
    </row>
    <row r="247" s="2" customFormat="1" ht="16.8" customHeight="1">
      <c r="A247" s="39"/>
      <c r="B247" s="45"/>
      <c r="C247" s="313" t="s">
        <v>1</v>
      </c>
      <c r="D247" s="313" t="s">
        <v>336</v>
      </c>
      <c r="E247" s="18" t="s">
        <v>1</v>
      </c>
      <c r="F247" s="314">
        <v>87.793999999999997</v>
      </c>
      <c r="G247" s="39"/>
      <c r="H247" s="45"/>
    </row>
    <row r="248" s="2" customFormat="1" ht="16.8" customHeight="1">
      <c r="A248" s="39"/>
      <c r="B248" s="45"/>
      <c r="C248" s="313" t="s">
        <v>1</v>
      </c>
      <c r="D248" s="313" t="s">
        <v>337</v>
      </c>
      <c r="E248" s="18" t="s">
        <v>1</v>
      </c>
      <c r="F248" s="314">
        <v>113.26600000000001</v>
      </c>
      <c r="G248" s="39"/>
      <c r="H248" s="45"/>
    </row>
    <row r="249" s="2" customFormat="1" ht="16.8" customHeight="1">
      <c r="A249" s="39"/>
      <c r="B249" s="45"/>
      <c r="C249" s="313" t="s">
        <v>1</v>
      </c>
      <c r="D249" s="313" t="s">
        <v>338</v>
      </c>
      <c r="E249" s="18" t="s">
        <v>1</v>
      </c>
      <c r="F249" s="314">
        <v>259.97500000000002</v>
      </c>
      <c r="G249" s="39"/>
      <c r="H249" s="45"/>
    </row>
    <row r="250" s="2" customFormat="1" ht="16.8" customHeight="1">
      <c r="A250" s="39"/>
      <c r="B250" s="45"/>
      <c r="C250" s="313" t="s">
        <v>1</v>
      </c>
      <c r="D250" s="313" t="s">
        <v>339</v>
      </c>
      <c r="E250" s="18" t="s">
        <v>1</v>
      </c>
      <c r="F250" s="314">
        <v>-1.44</v>
      </c>
      <c r="G250" s="39"/>
      <c r="H250" s="45"/>
    </row>
    <row r="251" s="2" customFormat="1" ht="16.8" customHeight="1">
      <c r="A251" s="39"/>
      <c r="B251" s="45"/>
      <c r="C251" s="313" t="s">
        <v>297</v>
      </c>
      <c r="D251" s="313" t="s">
        <v>328</v>
      </c>
      <c r="E251" s="18" t="s">
        <v>1</v>
      </c>
      <c r="F251" s="314">
        <v>501.79899999999998</v>
      </c>
      <c r="G251" s="39"/>
      <c r="H251" s="45"/>
    </row>
    <row r="252" s="2" customFormat="1" ht="26.4" customHeight="1">
      <c r="A252" s="39"/>
      <c r="B252" s="45"/>
      <c r="C252" s="308" t="s">
        <v>98</v>
      </c>
      <c r="D252" s="308" t="s">
        <v>99</v>
      </c>
      <c r="E252" s="39"/>
      <c r="F252" s="39"/>
      <c r="G252" s="39"/>
      <c r="H252" s="45"/>
    </row>
    <row r="253" s="2" customFormat="1" ht="16.8" customHeight="1">
      <c r="A253" s="39"/>
      <c r="B253" s="45"/>
      <c r="C253" s="309" t="s">
        <v>278</v>
      </c>
      <c r="D253" s="310" t="s">
        <v>1</v>
      </c>
      <c r="E253" s="311" t="s">
        <v>279</v>
      </c>
      <c r="F253" s="312">
        <v>2453.3000000000002</v>
      </c>
      <c r="G253" s="39"/>
      <c r="H253" s="45"/>
    </row>
    <row r="254" s="2" customFormat="1" ht="16.8" customHeight="1">
      <c r="A254" s="39"/>
      <c r="B254" s="45"/>
      <c r="C254" s="313" t="s">
        <v>1</v>
      </c>
      <c r="D254" s="313" t="s">
        <v>438</v>
      </c>
      <c r="E254" s="18" t="s">
        <v>1</v>
      </c>
      <c r="F254" s="314">
        <v>0</v>
      </c>
      <c r="G254" s="39"/>
      <c r="H254" s="45"/>
    </row>
    <row r="255" s="2" customFormat="1" ht="16.8" customHeight="1">
      <c r="A255" s="39"/>
      <c r="B255" s="45"/>
      <c r="C255" s="313" t="s">
        <v>278</v>
      </c>
      <c r="D255" s="313" t="s">
        <v>280</v>
      </c>
      <c r="E255" s="18" t="s">
        <v>1</v>
      </c>
      <c r="F255" s="314">
        <v>2453.3000000000002</v>
      </c>
      <c r="G255" s="39"/>
      <c r="H255" s="45"/>
    </row>
    <row r="256" s="2" customFormat="1" ht="16.8" customHeight="1">
      <c r="A256" s="39"/>
      <c r="B256" s="45"/>
      <c r="C256" s="309" t="s">
        <v>320</v>
      </c>
      <c r="D256" s="310" t="s">
        <v>1</v>
      </c>
      <c r="E256" s="311" t="s">
        <v>282</v>
      </c>
      <c r="F256" s="312">
        <v>262.43000000000001</v>
      </c>
      <c r="G256" s="39"/>
      <c r="H256" s="45"/>
    </row>
    <row r="257" s="2" customFormat="1" ht="16.8" customHeight="1">
      <c r="A257" s="39"/>
      <c r="B257" s="45"/>
      <c r="C257" s="313" t="s">
        <v>1</v>
      </c>
      <c r="D257" s="313" t="s">
        <v>319</v>
      </c>
      <c r="E257" s="18" t="s">
        <v>1</v>
      </c>
      <c r="F257" s="314">
        <v>245.33000000000001</v>
      </c>
      <c r="G257" s="39"/>
      <c r="H257" s="45"/>
    </row>
    <row r="258" s="2" customFormat="1" ht="16.8" customHeight="1">
      <c r="A258" s="39"/>
      <c r="B258" s="45"/>
      <c r="C258" s="313" t="s">
        <v>1</v>
      </c>
      <c r="D258" s="313" t="s">
        <v>824</v>
      </c>
      <c r="E258" s="18" t="s">
        <v>1</v>
      </c>
      <c r="F258" s="314">
        <v>17.100000000000001</v>
      </c>
      <c r="G258" s="39"/>
      <c r="H258" s="45"/>
    </row>
    <row r="259" s="2" customFormat="1" ht="16.8" customHeight="1">
      <c r="A259" s="39"/>
      <c r="B259" s="45"/>
      <c r="C259" s="313" t="s">
        <v>320</v>
      </c>
      <c r="D259" s="313" t="s">
        <v>321</v>
      </c>
      <c r="E259" s="18" t="s">
        <v>1</v>
      </c>
      <c r="F259" s="314">
        <v>262.43000000000001</v>
      </c>
      <c r="G259" s="39"/>
      <c r="H259" s="45"/>
    </row>
    <row r="260" s="2" customFormat="1" ht="16.8" customHeight="1">
      <c r="A260" s="39"/>
      <c r="B260" s="45"/>
      <c r="C260" s="309" t="s">
        <v>281</v>
      </c>
      <c r="D260" s="310" t="s">
        <v>1</v>
      </c>
      <c r="E260" s="311" t="s">
        <v>282</v>
      </c>
      <c r="F260" s="312">
        <v>4730.6670000000004</v>
      </c>
      <c r="G260" s="39"/>
      <c r="H260" s="45"/>
    </row>
    <row r="261" s="2" customFormat="1" ht="16.8" customHeight="1">
      <c r="A261" s="39"/>
      <c r="B261" s="45"/>
      <c r="C261" s="313" t="s">
        <v>281</v>
      </c>
      <c r="D261" s="313" t="s">
        <v>313</v>
      </c>
      <c r="E261" s="18" t="s">
        <v>1</v>
      </c>
      <c r="F261" s="314">
        <v>4730.6670000000004</v>
      </c>
      <c r="G261" s="39"/>
      <c r="H261" s="45"/>
    </row>
    <row r="262" s="2" customFormat="1" ht="16.8" customHeight="1">
      <c r="A262" s="39"/>
      <c r="B262" s="45"/>
      <c r="C262" s="309" t="s">
        <v>664</v>
      </c>
      <c r="D262" s="310" t="s">
        <v>1</v>
      </c>
      <c r="E262" s="311" t="s">
        <v>282</v>
      </c>
      <c r="F262" s="312">
        <v>1.5840000000000001</v>
      </c>
      <c r="G262" s="39"/>
      <c r="H262" s="45"/>
    </row>
    <row r="263" s="2" customFormat="1" ht="16.8" customHeight="1">
      <c r="A263" s="39"/>
      <c r="B263" s="45"/>
      <c r="C263" s="313" t="s">
        <v>1</v>
      </c>
      <c r="D263" s="313" t="s">
        <v>740</v>
      </c>
      <c r="E263" s="18" t="s">
        <v>1</v>
      </c>
      <c r="F263" s="314">
        <v>1.5840000000000001</v>
      </c>
      <c r="G263" s="39"/>
      <c r="H263" s="45"/>
    </row>
    <row r="264" s="2" customFormat="1" ht="16.8" customHeight="1">
      <c r="A264" s="39"/>
      <c r="B264" s="45"/>
      <c r="C264" s="313" t="s">
        <v>664</v>
      </c>
      <c r="D264" s="313" t="s">
        <v>321</v>
      </c>
      <c r="E264" s="18" t="s">
        <v>1</v>
      </c>
      <c r="F264" s="314">
        <v>1.5840000000000001</v>
      </c>
      <c r="G264" s="39"/>
      <c r="H264" s="45"/>
    </row>
    <row r="265" s="2" customFormat="1" ht="16.8" customHeight="1">
      <c r="A265" s="39"/>
      <c r="B265" s="45"/>
      <c r="C265" s="315" t="s">
        <v>1192</v>
      </c>
      <c r="D265" s="39"/>
      <c r="E265" s="39"/>
      <c r="F265" s="39"/>
      <c r="G265" s="39"/>
      <c r="H265" s="45"/>
    </row>
    <row r="266" s="2" customFormat="1" ht="16.8" customHeight="1">
      <c r="A266" s="39"/>
      <c r="B266" s="45"/>
      <c r="C266" s="313" t="s">
        <v>667</v>
      </c>
      <c r="D266" s="313" t="s">
        <v>668</v>
      </c>
      <c r="E266" s="18" t="s">
        <v>282</v>
      </c>
      <c r="F266" s="314">
        <v>1.5840000000000001</v>
      </c>
      <c r="G266" s="39"/>
      <c r="H266" s="45"/>
    </row>
    <row r="267" s="2" customFormat="1">
      <c r="A267" s="39"/>
      <c r="B267" s="45"/>
      <c r="C267" s="313" t="s">
        <v>371</v>
      </c>
      <c r="D267" s="313" t="s">
        <v>372</v>
      </c>
      <c r="E267" s="18" t="s">
        <v>282</v>
      </c>
      <c r="F267" s="314">
        <v>1.5840000000000001</v>
      </c>
      <c r="G267" s="39"/>
      <c r="H267" s="45"/>
    </row>
    <row r="268" s="2" customFormat="1">
      <c r="A268" s="39"/>
      <c r="B268" s="45"/>
      <c r="C268" s="313" t="s">
        <v>378</v>
      </c>
      <c r="D268" s="313" t="s">
        <v>379</v>
      </c>
      <c r="E268" s="18" t="s">
        <v>282</v>
      </c>
      <c r="F268" s="314">
        <v>9.5039999999999996</v>
      </c>
      <c r="G268" s="39"/>
      <c r="H268" s="45"/>
    </row>
    <row r="269" s="2" customFormat="1">
      <c r="A269" s="39"/>
      <c r="B269" s="45"/>
      <c r="C269" s="313" t="s">
        <v>397</v>
      </c>
      <c r="D269" s="313" t="s">
        <v>398</v>
      </c>
      <c r="E269" s="18" t="s">
        <v>399</v>
      </c>
      <c r="F269" s="314">
        <v>2.6930000000000001</v>
      </c>
      <c r="G269" s="39"/>
      <c r="H269" s="45"/>
    </row>
    <row r="270" s="2" customFormat="1" ht="16.8" customHeight="1">
      <c r="A270" s="39"/>
      <c r="B270" s="45"/>
      <c r="C270" s="309" t="s">
        <v>284</v>
      </c>
      <c r="D270" s="310" t="s">
        <v>1</v>
      </c>
      <c r="E270" s="311" t="s">
        <v>282</v>
      </c>
      <c r="F270" s="312">
        <v>601.70000000000005</v>
      </c>
      <c r="G270" s="39"/>
      <c r="H270" s="45"/>
    </row>
    <row r="271" s="2" customFormat="1" ht="16.8" customHeight="1">
      <c r="A271" s="39"/>
      <c r="B271" s="45"/>
      <c r="C271" s="313" t="s">
        <v>1</v>
      </c>
      <c r="D271" s="313" t="s">
        <v>327</v>
      </c>
      <c r="E271" s="18" t="s">
        <v>1</v>
      </c>
      <c r="F271" s="314">
        <v>579.29999999999995</v>
      </c>
      <c r="G271" s="39"/>
      <c r="H271" s="45"/>
    </row>
    <row r="272" s="2" customFormat="1" ht="16.8" customHeight="1">
      <c r="A272" s="39"/>
      <c r="B272" s="45"/>
      <c r="C272" s="313" t="s">
        <v>1</v>
      </c>
      <c r="D272" s="313" t="s">
        <v>831</v>
      </c>
      <c r="E272" s="18" t="s">
        <v>1</v>
      </c>
      <c r="F272" s="314">
        <v>22.399999999999999</v>
      </c>
      <c r="G272" s="39"/>
      <c r="H272" s="45"/>
    </row>
    <row r="273" s="2" customFormat="1" ht="16.8" customHeight="1">
      <c r="A273" s="39"/>
      <c r="B273" s="45"/>
      <c r="C273" s="313" t="s">
        <v>284</v>
      </c>
      <c r="D273" s="313" t="s">
        <v>328</v>
      </c>
      <c r="E273" s="18" t="s">
        <v>1</v>
      </c>
      <c r="F273" s="314">
        <v>601.70000000000005</v>
      </c>
      <c r="G273" s="39"/>
      <c r="H273" s="45"/>
    </row>
    <row r="274" s="2" customFormat="1" ht="16.8" customHeight="1">
      <c r="A274" s="39"/>
      <c r="B274" s="45"/>
      <c r="C274" s="309" t="s">
        <v>712</v>
      </c>
      <c r="D274" s="310" t="s">
        <v>1</v>
      </c>
      <c r="E274" s="311" t="s">
        <v>282</v>
      </c>
      <c r="F274" s="312">
        <v>0</v>
      </c>
      <c r="G274" s="39"/>
      <c r="H274" s="45"/>
    </row>
    <row r="275" s="2" customFormat="1" ht="16.8" customHeight="1">
      <c r="A275" s="39"/>
      <c r="B275" s="45"/>
      <c r="C275" s="309" t="s">
        <v>286</v>
      </c>
      <c r="D275" s="310" t="s">
        <v>1</v>
      </c>
      <c r="E275" s="311" t="s">
        <v>282</v>
      </c>
      <c r="F275" s="312">
        <v>161.46000000000001</v>
      </c>
      <c r="G275" s="39"/>
      <c r="H275" s="45"/>
    </row>
    <row r="276" s="2" customFormat="1" ht="16.8" customHeight="1">
      <c r="A276" s="39"/>
      <c r="B276" s="45"/>
      <c r="C276" s="313" t="s">
        <v>1</v>
      </c>
      <c r="D276" s="313" t="s">
        <v>345</v>
      </c>
      <c r="E276" s="18" t="s">
        <v>1</v>
      </c>
      <c r="F276" s="314">
        <v>0</v>
      </c>
      <c r="G276" s="39"/>
      <c r="H276" s="45"/>
    </row>
    <row r="277" s="2" customFormat="1" ht="16.8" customHeight="1">
      <c r="A277" s="39"/>
      <c r="B277" s="45"/>
      <c r="C277" s="313" t="s">
        <v>286</v>
      </c>
      <c r="D277" s="313" t="s">
        <v>346</v>
      </c>
      <c r="E277" s="18" t="s">
        <v>1</v>
      </c>
      <c r="F277" s="314">
        <v>161.46000000000001</v>
      </c>
      <c r="G277" s="39"/>
      <c r="H277" s="45"/>
    </row>
    <row r="278" s="2" customFormat="1" ht="16.8" customHeight="1">
      <c r="A278" s="39"/>
      <c r="B278" s="45"/>
      <c r="C278" s="309" t="s">
        <v>288</v>
      </c>
      <c r="D278" s="310" t="s">
        <v>1</v>
      </c>
      <c r="E278" s="311" t="s">
        <v>282</v>
      </c>
      <c r="F278" s="312">
        <v>540.44299999999998</v>
      </c>
      <c r="G278" s="39"/>
      <c r="H278" s="45"/>
    </row>
    <row r="279" s="2" customFormat="1" ht="16.8" customHeight="1">
      <c r="A279" s="39"/>
      <c r="B279" s="45"/>
      <c r="C279" s="313" t="s">
        <v>1</v>
      </c>
      <c r="D279" s="313" t="s">
        <v>334</v>
      </c>
      <c r="E279" s="18" t="s">
        <v>1</v>
      </c>
      <c r="F279" s="314">
        <v>42.204000000000001</v>
      </c>
      <c r="G279" s="39"/>
      <c r="H279" s="45"/>
    </row>
    <row r="280" s="2" customFormat="1" ht="16.8" customHeight="1">
      <c r="A280" s="39"/>
      <c r="B280" s="45"/>
      <c r="C280" s="313" t="s">
        <v>1</v>
      </c>
      <c r="D280" s="313" t="s">
        <v>335</v>
      </c>
      <c r="E280" s="18" t="s">
        <v>1</v>
      </c>
      <c r="F280" s="314">
        <v>38.643999999999998</v>
      </c>
      <c r="G280" s="39"/>
      <c r="H280" s="45"/>
    </row>
    <row r="281" s="2" customFormat="1" ht="16.8" customHeight="1">
      <c r="A281" s="39"/>
      <c r="B281" s="45"/>
      <c r="C281" s="313" t="s">
        <v>1</v>
      </c>
      <c r="D281" s="313" t="s">
        <v>336</v>
      </c>
      <c r="E281" s="18" t="s">
        <v>1</v>
      </c>
      <c r="F281" s="314">
        <v>87.793999999999997</v>
      </c>
      <c r="G281" s="39"/>
      <c r="H281" s="45"/>
    </row>
    <row r="282" s="2" customFormat="1" ht="16.8" customHeight="1">
      <c r="A282" s="39"/>
      <c r="B282" s="45"/>
      <c r="C282" s="313" t="s">
        <v>1</v>
      </c>
      <c r="D282" s="313" t="s">
        <v>337</v>
      </c>
      <c r="E282" s="18" t="s">
        <v>1</v>
      </c>
      <c r="F282" s="314">
        <v>113.26600000000001</v>
      </c>
      <c r="G282" s="39"/>
      <c r="H282" s="45"/>
    </row>
    <row r="283" s="2" customFormat="1" ht="16.8" customHeight="1">
      <c r="A283" s="39"/>
      <c r="B283" s="45"/>
      <c r="C283" s="313" t="s">
        <v>1</v>
      </c>
      <c r="D283" s="313" t="s">
        <v>338</v>
      </c>
      <c r="E283" s="18" t="s">
        <v>1</v>
      </c>
      <c r="F283" s="314">
        <v>259.97500000000002</v>
      </c>
      <c r="G283" s="39"/>
      <c r="H283" s="45"/>
    </row>
    <row r="284" s="2" customFormat="1" ht="16.8" customHeight="1">
      <c r="A284" s="39"/>
      <c r="B284" s="45"/>
      <c r="C284" s="313" t="s">
        <v>1</v>
      </c>
      <c r="D284" s="313" t="s">
        <v>339</v>
      </c>
      <c r="E284" s="18" t="s">
        <v>1</v>
      </c>
      <c r="F284" s="314">
        <v>-1.44</v>
      </c>
      <c r="G284" s="39"/>
      <c r="H284" s="45"/>
    </row>
    <row r="285" s="2" customFormat="1" ht="16.8" customHeight="1">
      <c r="A285" s="39"/>
      <c r="B285" s="45"/>
      <c r="C285" s="313" t="s">
        <v>288</v>
      </c>
      <c r="D285" s="313" t="s">
        <v>321</v>
      </c>
      <c r="E285" s="18" t="s">
        <v>1</v>
      </c>
      <c r="F285" s="314">
        <v>540.44299999999998</v>
      </c>
      <c r="G285" s="39"/>
      <c r="H285" s="45"/>
    </row>
    <row r="286" s="2" customFormat="1" ht="16.8" customHeight="1">
      <c r="A286" s="39"/>
      <c r="B286" s="45"/>
      <c r="C286" s="309" t="s">
        <v>290</v>
      </c>
      <c r="D286" s="310" t="s">
        <v>1</v>
      </c>
      <c r="E286" s="311" t="s">
        <v>282</v>
      </c>
      <c r="F286" s="312">
        <v>135.80000000000001</v>
      </c>
      <c r="G286" s="39"/>
      <c r="H286" s="45"/>
    </row>
    <row r="287" s="2" customFormat="1" ht="16.8" customHeight="1">
      <c r="A287" s="39"/>
      <c r="B287" s="45"/>
      <c r="C287" s="313" t="s">
        <v>1</v>
      </c>
      <c r="D287" s="313" t="s">
        <v>580</v>
      </c>
      <c r="E287" s="18" t="s">
        <v>1</v>
      </c>
      <c r="F287" s="314">
        <v>0</v>
      </c>
      <c r="G287" s="39"/>
      <c r="H287" s="45"/>
    </row>
    <row r="288" s="2" customFormat="1" ht="16.8" customHeight="1">
      <c r="A288" s="39"/>
      <c r="B288" s="45"/>
      <c r="C288" s="313" t="s">
        <v>290</v>
      </c>
      <c r="D288" s="313" t="s">
        <v>581</v>
      </c>
      <c r="E288" s="18" t="s">
        <v>1</v>
      </c>
      <c r="F288" s="314">
        <v>135.80000000000001</v>
      </c>
      <c r="G288" s="39"/>
      <c r="H288" s="45"/>
    </row>
    <row r="289" s="2" customFormat="1" ht="16.8" customHeight="1">
      <c r="A289" s="39"/>
      <c r="B289" s="45"/>
      <c r="C289" s="309" t="s">
        <v>292</v>
      </c>
      <c r="D289" s="310" t="s">
        <v>1</v>
      </c>
      <c r="E289" s="311" t="s">
        <v>282</v>
      </c>
      <c r="F289" s="312">
        <v>9.2219999999999995</v>
      </c>
      <c r="G289" s="39"/>
      <c r="H289" s="45"/>
    </row>
    <row r="290" s="2" customFormat="1" ht="16.8" customHeight="1">
      <c r="A290" s="39"/>
      <c r="B290" s="45"/>
      <c r="C290" s="313" t="s">
        <v>1</v>
      </c>
      <c r="D290" s="313" t="s">
        <v>411</v>
      </c>
      <c r="E290" s="18" t="s">
        <v>1</v>
      </c>
      <c r="F290" s="314">
        <v>0</v>
      </c>
      <c r="G290" s="39"/>
      <c r="H290" s="45"/>
    </row>
    <row r="291" s="2" customFormat="1" ht="16.8" customHeight="1">
      <c r="A291" s="39"/>
      <c r="B291" s="45"/>
      <c r="C291" s="313" t="s">
        <v>1</v>
      </c>
      <c r="D291" s="313" t="s">
        <v>412</v>
      </c>
      <c r="E291" s="18" t="s">
        <v>1</v>
      </c>
      <c r="F291" s="314">
        <v>0.95999999999999996</v>
      </c>
      <c r="G291" s="39"/>
      <c r="H291" s="45"/>
    </row>
    <row r="292" s="2" customFormat="1" ht="16.8" customHeight="1">
      <c r="A292" s="39"/>
      <c r="B292" s="45"/>
      <c r="C292" s="313" t="s">
        <v>1</v>
      </c>
      <c r="D292" s="313" t="s">
        <v>413</v>
      </c>
      <c r="E292" s="18" t="s">
        <v>1</v>
      </c>
      <c r="F292" s="314">
        <v>0.95999999999999996</v>
      </c>
      <c r="G292" s="39"/>
      <c r="H292" s="45"/>
    </row>
    <row r="293" s="2" customFormat="1" ht="16.8" customHeight="1">
      <c r="A293" s="39"/>
      <c r="B293" s="45"/>
      <c r="C293" s="313" t="s">
        <v>1</v>
      </c>
      <c r="D293" s="313" t="s">
        <v>414</v>
      </c>
      <c r="E293" s="18" t="s">
        <v>1</v>
      </c>
      <c r="F293" s="314">
        <v>6.1340000000000003</v>
      </c>
      <c r="G293" s="39"/>
      <c r="H293" s="45"/>
    </row>
    <row r="294" s="2" customFormat="1" ht="16.8" customHeight="1">
      <c r="A294" s="39"/>
      <c r="B294" s="45"/>
      <c r="C294" s="313" t="s">
        <v>1</v>
      </c>
      <c r="D294" s="313" t="s">
        <v>415</v>
      </c>
      <c r="E294" s="18" t="s">
        <v>1</v>
      </c>
      <c r="F294" s="314">
        <v>1.1679999999999999</v>
      </c>
      <c r="G294" s="39"/>
      <c r="H294" s="45"/>
    </row>
    <row r="295" s="2" customFormat="1" ht="16.8" customHeight="1">
      <c r="A295" s="39"/>
      <c r="B295" s="45"/>
      <c r="C295" s="313" t="s">
        <v>292</v>
      </c>
      <c r="D295" s="313" t="s">
        <v>328</v>
      </c>
      <c r="E295" s="18" t="s">
        <v>1</v>
      </c>
      <c r="F295" s="314">
        <v>9.2219999999999995</v>
      </c>
      <c r="G295" s="39"/>
      <c r="H295" s="45"/>
    </row>
    <row r="296" s="2" customFormat="1" ht="16.8" customHeight="1">
      <c r="A296" s="39"/>
      <c r="B296" s="45"/>
      <c r="C296" s="309" t="s">
        <v>820</v>
      </c>
      <c r="D296" s="310" t="s">
        <v>1</v>
      </c>
      <c r="E296" s="311" t="s">
        <v>282</v>
      </c>
      <c r="F296" s="312">
        <v>15.4</v>
      </c>
      <c r="G296" s="39"/>
      <c r="H296" s="45"/>
    </row>
    <row r="297" s="2" customFormat="1" ht="16.8" customHeight="1">
      <c r="A297" s="39"/>
      <c r="B297" s="45"/>
      <c r="C297" s="313" t="s">
        <v>1</v>
      </c>
      <c r="D297" s="313" t="s">
        <v>835</v>
      </c>
      <c r="E297" s="18" t="s">
        <v>1</v>
      </c>
      <c r="F297" s="314">
        <v>0</v>
      </c>
      <c r="G297" s="39"/>
      <c r="H297" s="45"/>
    </row>
    <row r="298" s="2" customFormat="1" ht="16.8" customHeight="1">
      <c r="A298" s="39"/>
      <c r="B298" s="45"/>
      <c r="C298" s="313" t="s">
        <v>1</v>
      </c>
      <c r="D298" s="313" t="s">
        <v>836</v>
      </c>
      <c r="E298" s="18" t="s">
        <v>1</v>
      </c>
      <c r="F298" s="314">
        <v>15.4</v>
      </c>
      <c r="G298" s="39"/>
      <c r="H298" s="45"/>
    </row>
    <row r="299" s="2" customFormat="1" ht="16.8" customHeight="1">
      <c r="A299" s="39"/>
      <c r="B299" s="45"/>
      <c r="C299" s="313" t="s">
        <v>820</v>
      </c>
      <c r="D299" s="313" t="s">
        <v>328</v>
      </c>
      <c r="E299" s="18" t="s">
        <v>1</v>
      </c>
      <c r="F299" s="314">
        <v>15.4</v>
      </c>
      <c r="G299" s="39"/>
      <c r="H299" s="45"/>
    </row>
    <row r="300" s="2" customFormat="1" ht="16.8" customHeight="1">
      <c r="A300" s="39"/>
      <c r="B300" s="45"/>
      <c r="C300" s="309" t="s">
        <v>295</v>
      </c>
      <c r="D300" s="310" t="s">
        <v>1</v>
      </c>
      <c r="E300" s="311" t="s">
        <v>282</v>
      </c>
      <c r="F300" s="312">
        <v>200.10400000000001</v>
      </c>
      <c r="G300" s="39"/>
      <c r="H300" s="45"/>
    </row>
    <row r="301" s="2" customFormat="1" ht="16.8" customHeight="1">
      <c r="A301" s="39"/>
      <c r="B301" s="45"/>
      <c r="C301" s="313" t="s">
        <v>1</v>
      </c>
      <c r="D301" s="313" t="s">
        <v>410</v>
      </c>
      <c r="E301" s="18" t="s">
        <v>1</v>
      </c>
      <c r="F301" s="314">
        <v>0</v>
      </c>
      <c r="G301" s="39"/>
      <c r="H301" s="45"/>
    </row>
    <row r="302" s="2" customFormat="1" ht="16.8" customHeight="1">
      <c r="A302" s="39"/>
      <c r="B302" s="45"/>
      <c r="C302" s="313" t="s">
        <v>1</v>
      </c>
      <c r="D302" s="313" t="s">
        <v>335</v>
      </c>
      <c r="E302" s="18" t="s">
        <v>1</v>
      </c>
      <c r="F302" s="314">
        <v>38.643999999999998</v>
      </c>
      <c r="G302" s="39"/>
      <c r="H302" s="45"/>
    </row>
    <row r="303" s="2" customFormat="1" ht="16.8" customHeight="1">
      <c r="A303" s="39"/>
      <c r="B303" s="45"/>
      <c r="C303" s="313" t="s">
        <v>1</v>
      </c>
      <c r="D303" s="313" t="s">
        <v>346</v>
      </c>
      <c r="E303" s="18" t="s">
        <v>1</v>
      </c>
      <c r="F303" s="314">
        <v>161.46000000000001</v>
      </c>
      <c r="G303" s="39"/>
      <c r="H303" s="45"/>
    </row>
    <row r="304" s="2" customFormat="1" ht="16.8" customHeight="1">
      <c r="A304" s="39"/>
      <c r="B304" s="45"/>
      <c r="C304" s="313" t="s">
        <v>295</v>
      </c>
      <c r="D304" s="313" t="s">
        <v>328</v>
      </c>
      <c r="E304" s="18" t="s">
        <v>1</v>
      </c>
      <c r="F304" s="314">
        <v>200.10400000000001</v>
      </c>
      <c r="G304" s="39"/>
      <c r="H304" s="45"/>
    </row>
    <row r="305" s="2" customFormat="1" ht="16.8" customHeight="1">
      <c r="A305" s="39"/>
      <c r="B305" s="45"/>
      <c r="C305" s="309" t="s">
        <v>297</v>
      </c>
      <c r="D305" s="310" t="s">
        <v>1</v>
      </c>
      <c r="E305" s="311" t="s">
        <v>282</v>
      </c>
      <c r="F305" s="312">
        <v>501.79899999999998</v>
      </c>
      <c r="G305" s="39"/>
      <c r="H305" s="45"/>
    </row>
    <row r="306" s="2" customFormat="1" ht="16.8" customHeight="1">
      <c r="A306" s="39"/>
      <c r="B306" s="45"/>
      <c r="C306" s="313" t="s">
        <v>1</v>
      </c>
      <c r="D306" s="313" t="s">
        <v>409</v>
      </c>
      <c r="E306" s="18" t="s">
        <v>1</v>
      </c>
      <c r="F306" s="314">
        <v>0</v>
      </c>
      <c r="G306" s="39"/>
      <c r="H306" s="45"/>
    </row>
    <row r="307" s="2" customFormat="1" ht="16.8" customHeight="1">
      <c r="A307" s="39"/>
      <c r="B307" s="45"/>
      <c r="C307" s="313" t="s">
        <v>1</v>
      </c>
      <c r="D307" s="313" t="s">
        <v>334</v>
      </c>
      <c r="E307" s="18" t="s">
        <v>1</v>
      </c>
      <c r="F307" s="314">
        <v>42.204000000000001</v>
      </c>
      <c r="G307" s="39"/>
      <c r="H307" s="45"/>
    </row>
    <row r="308" s="2" customFormat="1" ht="16.8" customHeight="1">
      <c r="A308" s="39"/>
      <c r="B308" s="45"/>
      <c r="C308" s="313" t="s">
        <v>1</v>
      </c>
      <c r="D308" s="313" t="s">
        <v>336</v>
      </c>
      <c r="E308" s="18" t="s">
        <v>1</v>
      </c>
      <c r="F308" s="314">
        <v>87.793999999999997</v>
      </c>
      <c r="G308" s="39"/>
      <c r="H308" s="45"/>
    </row>
    <row r="309" s="2" customFormat="1" ht="16.8" customHeight="1">
      <c r="A309" s="39"/>
      <c r="B309" s="45"/>
      <c r="C309" s="313" t="s">
        <v>1</v>
      </c>
      <c r="D309" s="313" t="s">
        <v>337</v>
      </c>
      <c r="E309" s="18" t="s">
        <v>1</v>
      </c>
      <c r="F309" s="314">
        <v>113.26600000000001</v>
      </c>
      <c r="G309" s="39"/>
      <c r="H309" s="45"/>
    </row>
    <row r="310" s="2" customFormat="1" ht="16.8" customHeight="1">
      <c r="A310" s="39"/>
      <c r="B310" s="45"/>
      <c r="C310" s="313" t="s">
        <v>1</v>
      </c>
      <c r="D310" s="313" t="s">
        <v>338</v>
      </c>
      <c r="E310" s="18" t="s">
        <v>1</v>
      </c>
      <c r="F310" s="314">
        <v>259.97500000000002</v>
      </c>
      <c r="G310" s="39"/>
      <c r="H310" s="45"/>
    </row>
    <row r="311" s="2" customFormat="1" ht="16.8" customHeight="1">
      <c r="A311" s="39"/>
      <c r="B311" s="45"/>
      <c r="C311" s="313" t="s">
        <v>1</v>
      </c>
      <c r="D311" s="313" t="s">
        <v>339</v>
      </c>
      <c r="E311" s="18" t="s">
        <v>1</v>
      </c>
      <c r="F311" s="314">
        <v>-1.44</v>
      </c>
      <c r="G311" s="39"/>
      <c r="H311" s="45"/>
    </row>
    <row r="312" s="2" customFormat="1" ht="16.8" customHeight="1">
      <c r="A312" s="39"/>
      <c r="B312" s="45"/>
      <c r="C312" s="313" t="s">
        <v>297</v>
      </c>
      <c r="D312" s="313" t="s">
        <v>328</v>
      </c>
      <c r="E312" s="18" t="s">
        <v>1</v>
      </c>
      <c r="F312" s="314">
        <v>501.79899999999998</v>
      </c>
      <c r="G312" s="39"/>
      <c r="H312" s="45"/>
    </row>
    <row r="313" s="2" customFormat="1" ht="26.4" customHeight="1">
      <c r="A313" s="39"/>
      <c r="B313" s="45"/>
      <c r="C313" s="308" t="s">
        <v>101</v>
      </c>
      <c r="D313" s="308" t="s">
        <v>102</v>
      </c>
      <c r="E313" s="39"/>
      <c r="F313" s="39"/>
      <c r="G313" s="39"/>
      <c r="H313" s="45"/>
    </row>
    <row r="314" s="2" customFormat="1" ht="16.8" customHeight="1">
      <c r="A314" s="39"/>
      <c r="B314" s="45"/>
      <c r="C314" s="309" t="s">
        <v>278</v>
      </c>
      <c r="D314" s="310" t="s">
        <v>1</v>
      </c>
      <c r="E314" s="311" t="s">
        <v>279</v>
      </c>
      <c r="F314" s="312">
        <v>2453.3000000000002</v>
      </c>
      <c r="G314" s="39"/>
      <c r="H314" s="45"/>
    </row>
    <row r="315" s="2" customFormat="1" ht="16.8" customHeight="1">
      <c r="A315" s="39"/>
      <c r="B315" s="45"/>
      <c r="C315" s="313" t="s">
        <v>1</v>
      </c>
      <c r="D315" s="313" t="s">
        <v>438</v>
      </c>
      <c r="E315" s="18" t="s">
        <v>1</v>
      </c>
      <c r="F315" s="314">
        <v>0</v>
      </c>
      <c r="G315" s="39"/>
      <c r="H315" s="45"/>
    </row>
    <row r="316" s="2" customFormat="1" ht="16.8" customHeight="1">
      <c r="A316" s="39"/>
      <c r="B316" s="45"/>
      <c r="C316" s="313" t="s">
        <v>278</v>
      </c>
      <c r="D316" s="313" t="s">
        <v>280</v>
      </c>
      <c r="E316" s="18" t="s">
        <v>1</v>
      </c>
      <c r="F316" s="314">
        <v>2453.3000000000002</v>
      </c>
      <c r="G316" s="39"/>
      <c r="H316" s="45"/>
    </row>
    <row r="317" s="2" customFormat="1" ht="16.8" customHeight="1">
      <c r="A317" s="39"/>
      <c r="B317" s="45"/>
      <c r="C317" s="309" t="s">
        <v>320</v>
      </c>
      <c r="D317" s="310" t="s">
        <v>1</v>
      </c>
      <c r="E317" s="311" t="s">
        <v>282</v>
      </c>
      <c r="F317" s="312">
        <v>17.100000000000001</v>
      </c>
      <c r="G317" s="39"/>
      <c r="H317" s="45"/>
    </row>
    <row r="318" s="2" customFormat="1" ht="16.8" customHeight="1">
      <c r="A318" s="39"/>
      <c r="B318" s="45"/>
      <c r="C318" s="313" t="s">
        <v>1</v>
      </c>
      <c r="D318" s="313" t="s">
        <v>824</v>
      </c>
      <c r="E318" s="18" t="s">
        <v>1</v>
      </c>
      <c r="F318" s="314">
        <v>17.100000000000001</v>
      </c>
      <c r="G318" s="39"/>
      <c r="H318" s="45"/>
    </row>
    <row r="319" s="2" customFormat="1" ht="16.8" customHeight="1">
      <c r="A319" s="39"/>
      <c r="B319" s="45"/>
      <c r="C319" s="313" t="s">
        <v>320</v>
      </c>
      <c r="D319" s="313" t="s">
        <v>321</v>
      </c>
      <c r="E319" s="18" t="s">
        <v>1</v>
      </c>
      <c r="F319" s="314">
        <v>17.100000000000001</v>
      </c>
      <c r="G319" s="39"/>
      <c r="H319" s="45"/>
    </row>
    <row r="320" s="2" customFormat="1" ht="16.8" customHeight="1">
      <c r="A320" s="39"/>
      <c r="B320" s="45"/>
      <c r="C320" s="309" t="s">
        <v>281</v>
      </c>
      <c r="D320" s="310" t="s">
        <v>1</v>
      </c>
      <c r="E320" s="311" t="s">
        <v>282</v>
      </c>
      <c r="F320" s="312">
        <v>4730.6670000000004</v>
      </c>
      <c r="G320" s="39"/>
      <c r="H320" s="45"/>
    </row>
    <row r="321" s="2" customFormat="1" ht="16.8" customHeight="1">
      <c r="A321" s="39"/>
      <c r="B321" s="45"/>
      <c r="C321" s="313" t="s">
        <v>281</v>
      </c>
      <c r="D321" s="313" t="s">
        <v>313</v>
      </c>
      <c r="E321" s="18" t="s">
        <v>1</v>
      </c>
      <c r="F321" s="314">
        <v>4730.6670000000004</v>
      </c>
      <c r="G321" s="39"/>
      <c r="H321" s="45"/>
    </row>
    <row r="322" s="2" customFormat="1" ht="16.8" customHeight="1">
      <c r="A322" s="39"/>
      <c r="B322" s="45"/>
      <c r="C322" s="309" t="s">
        <v>664</v>
      </c>
      <c r="D322" s="310" t="s">
        <v>1</v>
      </c>
      <c r="E322" s="311" t="s">
        <v>282</v>
      </c>
      <c r="F322" s="312">
        <v>0</v>
      </c>
      <c r="G322" s="39"/>
      <c r="H322" s="45"/>
    </row>
    <row r="323" s="2" customFormat="1" ht="16.8" customHeight="1">
      <c r="A323" s="39"/>
      <c r="B323" s="45"/>
      <c r="C323" s="309" t="s">
        <v>284</v>
      </c>
      <c r="D323" s="310" t="s">
        <v>1</v>
      </c>
      <c r="E323" s="311" t="s">
        <v>282</v>
      </c>
      <c r="F323" s="312">
        <v>22.399999999999999</v>
      </c>
      <c r="G323" s="39"/>
      <c r="H323" s="45"/>
    </row>
    <row r="324" s="2" customFormat="1" ht="16.8" customHeight="1">
      <c r="A324" s="39"/>
      <c r="B324" s="45"/>
      <c r="C324" s="313" t="s">
        <v>1</v>
      </c>
      <c r="D324" s="313" t="s">
        <v>831</v>
      </c>
      <c r="E324" s="18" t="s">
        <v>1</v>
      </c>
      <c r="F324" s="314">
        <v>22.399999999999999</v>
      </c>
      <c r="G324" s="39"/>
      <c r="H324" s="45"/>
    </row>
    <row r="325" s="2" customFormat="1" ht="16.8" customHeight="1">
      <c r="A325" s="39"/>
      <c r="B325" s="45"/>
      <c r="C325" s="313" t="s">
        <v>284</v>
      </c>
      <c r="D325" s="313" t="s">
        <v>328</v>
      </c>
      <c r="E325" s="18" t="s">
        <v>1</v>
      </c>
      <c r="F325" s="314">
        <v>22.399999999999999</v>
      </c>
      <c r="G325" s="39"/>
      <c r="H325" s="45"/>
    </row>
    <row r="326" s="2" customFormat="1" ht="16.8" customHeight="1">
      <c r="A326" s="39"/>
      <c r="B326" s="45"/>
      <c r="C326" s="315" t="s">
        <v>1192</v>
      </c>
      <c r="D326" s="39"/>
      <c r="E326" s="39"/>
      <c r="F326" s="39"/>
      <c r="G326" s="39"/>
      <c r="H326" s="45"/>
    </row>
    <row r="327" s="2" customFormat="1">
      <c r="A327" s="39"/>
      <c r="B327" s="45"/>
      <c r="C327" s="313" t="s">
        <v>322</v>
      </c>
      <c r="D327" s="313" t="s">
        <v>323</v>
      </c>
      <c r="E327" s="18" t="s">
        <v>282</v>
      </c>
      <c r="F327" s="314">
        <v>22.399999999999999</v>
      </c>
      <c r="G327" s="39"/>
      <c r="H327" s="45"/>
    </row>
    <row r="328" s="2" customFormat="1">
      <c r="A328" s="39"/>
      <c r="B328" s="45"/>
      <c r="C328" s="313" t="s">
        <v>371</v>
      </c>
      <c r="D328" s="313" t="s">
        <v>372</v>
      </c>
      <c r="E328" s="18" t="s">
        <v>282</v>
      </c>
      <c r="F328" s="314">
        <v>22.399999999999999</v>
      </c>
      <c r="G328" s="39"/>
      <c r="H328" s="45"/>
    </row>
    <row r="329" s="2" customFormat="1">
      <c r="A329" s="39"/>
      <c r="B329" s="45"/>
      <c r="C329" s="313" t="s">
        <v>378</v>
      </c>
      <c r="D329" s="313" t="s">
        <v>379</v>
      </c>
      <c r="E329" s="18" t="s">
        <v>282</v>
      </c>
      <c r="F329" s="314">
        <v>134.40000000000001</v>
      </c>
      <c r="G329" s="39"/>
      <c r="H329" s="45"/>
    </row>
    <row r="330" s="2" customFormat="1">
      <c r="A330" s="39"/>
      <c r="B330" s="45"/>
      <c r="C330" s="313" t="s">
        <v>397</v>
      </c>
      <c r="D330" s="313" t="s">
        <v>398</v>
      </c>
      <c r="E330" s="18" t="s">
        <v>399</v>
      </c>
      <c r="F330" s="314">
        <v>38.079999999999998</v>
      </c>
      <c r="G330" s="39"/>
      <c r="H330" s="45"/>
    </row>
    <row r="331" s="2" customFormat="1" ht="16.8" customHeight="1">
      <c r="A331" s="39"/>
      <c r="B331" s="45"/>
      <c r="C331" s="309" t="s">
        <v>712</v>
      </c>
      <c r="D331" s="310" t="s">
        <v>1</v>
      </c>
      <c r="E331" s="311" t="s">
        <v>282</v>
      </c>
      <c r="F331" s="312">
        <v>0</v>
      </c>
      <c r="G331" s="39"/>
      <c r="H331" s="45"/>
    </row>
    <row r="332" s="2" customFormat="1" ht="16.8" customHeight="1">
      <c r="A332" s="39"/>
      <c r="B332" s="45"/>
      <c r="C332" s="309" t="s">
        <v>286</v>
      </c>
      <c r="D332" s="310" t="s">
        <v>1</v>
      </c>
      <c r="E332" s="311" t="s">
        <v>282</v>
      </c>
      <c r="F332" s="312">
        <v>161.46000000000001</v>
      </c>
      <c r="G332" s="39"/>
      <c r="H332" s="45"/>
    </row>
    <row r="333" s="2" customFormat="1" ht="16.8" customHeight="1">
      <c r="A333" s="39"/>
      <c r="B333" s="45"/>
      <c r="C333" s="313" t="s">
        <v>1</v>
      </c>
      <c r="D333" s="313" t="s">
        <v>345</v>
      </c>
      <c r="E333" s="18" t="s">
        <v>1</v>
      </c>
      <c r="F333" s="314">
        <v>0</v>
      </c>
      <c r="G333" s="39"/>
      <c r="H333" s="45"/>
    </row>
    <row r="334" s="2" customFormat="1" ht="16.8" customHeight="1">
      <c r="A334" s="39"/>
      <c r="B334" s="45"/>
      <c r="C334" s="313" t="s">
        <v>286</v>
      </c>
      <c r="D334" s="313" t="s">
        <v>346</v>
      </c>
      <c r="E334" s="18" t="s">
        <v>1</v>
      </c>
      <c r="F334" s="314">
        <v>161.46000000000001</v>
      </c>
      <c r="G334" s="39"/>
      <c r="H334" s="45"/>
    </row>
    <row r="335" s="2" customFormat="1" ht="16.8" customHeight="1">
      <c r="A335" s="39"/>
      <c r="B335" s="45"/>
      <c r="C335" s="309" t="s">
        <v>288</v>
      </c>
      <c r="D335" s="310" t="s">
        <v>1</v>
      </c>
      <c r="E335" s="311" t="s">
        <v>282</v>
      </c>
      <c r="F335" s="312">
        <v>540.44299999999998</v>
      </c>
      <c r="G335" s="39"/>
      <c r="H335" s="45"/>
    </row>
    <row r="336" s="2" customFormat="1" ht="16.8" customHeight="1">
      <c r="A336" s="39"/>
      <c r="B336" s="45"/>
      <c r="C336" s="313" t="s">
        <v>1</v>
      </c>
      <c r="D336" s="313" t="s">
        <v>334</v>
      </c>
      <c r="E336" s="18" t="s">
        <v>1</v>
      </c>
      <c r="F336" s="314">
        <v>42.204000000000001</v>
      </c>
      <c r="G336" s="39"/>
      <c r="H336" s="45"/>
    </row>
    <row r="337" s="2" customFormat="1" ht="16.8" customHeight="1">
      <c r="A337" s="39"/>
      <c r="B337" s="45"/>
      <c r="C337" s="313" t="s">
        <v>1</v>
      </c>
      <c r="D337" s="313" t="s">
        <v>335</v>
      </c>
      <c r="E337" s="18" t="s">
        <v>1</v>
      </c>
      <c r="F337" s="314">
        <v>38.643999999999998</v>
      </c>
      <c r="G337" s="39"/>
      <c r="H337" s="45"/>
    </row>
    <row r="338" s="2" customFormat="1" ht="16.8" customHeight="1">
      <c r="A338" s="39"/>
      <c r="B338" s="45"/>
      <c r="C338" s="313" t="s">
        <v>1</v>
      </c>
      <c r="D338" s="313" t="s">
        <v>336</v>
      </c>
      <c r="E338" s="18" t="s">
        <v>1</v>
      </c>
      <c r="F338" s="314">
        <v>87.793999999999997</v>
      </c>
      <c r="G338" s="39"/>
      <c r="H338" s="45"/>
    </row>
    <row r="339" s="2" customFormat="1" ht="16.8" customHeight="1">
      <c r="A339" s="39"/>
      <c r="B339" s="45"/>
      <c r="C339" s="313" t="s">
        <v>1</v>
      </c>
      <c r="D339" s="313" t="s">
        <v>337</v>
      </c>
      <c r="E339" s="18" t="s">
        <v>1</v>
      </c>
      <c r="F339" s="314">
        <v>113.26600000000001</v>
      </c>
      <c r="G339" s="39"/>
      <c r="H339" s="45"/>
    </row>
    <row r="340" s="2" customFormat="1" ht="16.8" customHeight="1">
      <c r="A340" s="39"/>
      <c r="B340" s="45"/>
      <c r="C340" s="313" t="s">
        <v>1</v>
      </c>
      <c r="D340" s="313" t="s">
        <v>338</v>
      </c>
      <c r="E340" s="18" t="s">
        <v>1</v>
      </c>
      <c r="F340" s="314">
        <v>259.97500000000002</v>
      </c>
      <c r="G340" s="39"/>
      <c r="H340" s="45"/>
    </row>
    <row r="341" s="2" customFormat="1" ht="16.8" customHeight="1">
      <c r="A341" s="39"/>
      <c r="B341" s="45"/>
      <c r="C341" s="313" t="s">
        <v>1</v>
      </c>
      <c r="D341" s="313" t="s">
        <v>339</v>
      </c>
      <c r="E341" s="18" t="s">
        <v>1</v>
      </c>
      <c r="F341" s="314">
        <v>-1.44</v>
      </c>
      <c r="G341" s="39"/>
      <c r="H341" s="45"/>
    </row>
    <row r="342" s="2" customFormat="1" ht="16.8" customHeight="1">
      <c r="A342" s="39"/>
      <c r="B342" s="45"/>
      <c r="C342" s="313" t="s">
        <v>288</v>
      </c>
      <c r="D342" s="313" t="s">
        <v>321</v>
      </c>
      <c r="E342" s="18" t="s">
        <v>1</v>
      </c>
      <c r="F342" s="314">
        <v>540.44299999999998</v>
      </c>
      <c r="G342" s="39"/>
      <c r="H342" s="45"/>
    </row>
    <row r="343" s="2" customFormat="1" ht="16.8" customHeight="1">
      <c r="A343" s="39"/>
      <c r="B343" s="45"/>
      <c r="C343" s="309" t="s">
        <v>290</v>
      </c>
      <c r="D343" s="310" t="s">
        <v>1</v>
      </c>
      <c r="E343" s="311" t="s">
        <v>282</v>
      </c>
      <c r="F343" s="312">
        <v>135.80000000000001</v>
      </c>
      <c r="G343" s="39"/>
      <c r="H343" s="45"/>
    </row>
    <row r="344" s="2" customFormat="1" ht="16.8" customHeight="1">
      <c r="A344" s="39"/>
      <c r="B344" s="45"/>
      <c r="C344" s="313" t="s">
        <v>1</v>
      </c>
      <c r="D344" s="313" t="s">
        <v>580</v>
      </c>
      <c r="E344" s="18" t="s">
        <v>1</v>
      </c>
      <c r="F344" s="314">
        <v>0</v>
      </c>
      <c r="G344" s="39"/>
      <c r="H344" s="45"/>
    </row>
    <row r="345" s="2" customFormat="1" ht="16.8" customHeight="1">
      <c r="A345" s="39"/>
      <c r="B345" s="45"/>
      <c r="C345" s="313" t="s">
        <v>290</v>
      </c>
      <c r="D345" s="313" t="s">
        <v>581</v>
      </c>
      <c r="E345" s="18" t="s">
        <v>1</v>
      </c>
      <c r="F345" s="314">
        <v>135.80000000000001</v>
      </c>
      <c r="G345" s="39"/>
      <c r="H345" s="45"/>
    </row>
    <row r="346" s="2" customFormat="1" ht="16.8" customHeight="1">
      <c r="A346" s="39"/>
      <c r="B346" s="45"/>
      <c r="C346" s="309" t="s">
        <v>292</v>
      </c>
      <c r="D346" s="310" t="s">
        <v>1</v>
      </c>
      <c r="E346" s="311" t="s">
        <v>282</v>
      </c>
      <c r="F346" s="312">
        <v>0</v>
      </c>
      <c r="G346" s="39"/>
      <c r="H346" s="45"/>
    </row>
    <row r="347" s="2" customFormat="1" ht="16.8" customHeight="1">
      <c r="A347" s="39"/>
      <c r="B347" s="45"/>
      <c r="C347" s="309" t="s">
        <v>820</v>
      </c>
      <c r="D347" s="310" t="s">
        <v>1</v>
      </c>
      <c r="E347" s="311" t="s">
        <v>282</v>
      </c>
      <c r="F347" s="312">
        <v>15.4</v>
      </c>
      <c r="G347" s="39"/>
      <c r="H347" s="45"/>
    </row>
    <row r="348" s="2" customFormat="1" ht="16.8" customHeight="1">
      <c r="A348" s="39"/>
      <c r="B348" s="45"/>
      <c r="C348" s="313" t="s">
        <v>1</v>
      </c>
      <c r="D348" s="313" t="s">
        <v>835</v>
      </c>
      <c r="E348" s="18" t="s">
        <v>1</v>
      </c>
      <c r="F348" s="314">
        <v>0</v>
      </c>
      <c r="G348" s="39"/>
      <c r="H348" s="45"/>
    </row>
    <row r="349" s="2" customFormat="1" ht="16.8" customHeight="1">
      <c r="A349" s="39"/>
      <c r="B349" s="45"/>
      <c r="C349" s="313" t="s">
        <v>1</v>
      </c>
      <c r="D349" s="313" t="s">
        <v>836</v>
      </c>
      <c r="E349" s="18" t="s">
        <v>1</v>
      </c>
      <c r="F349" s="314">
        <v>15.4</v>
      </c>
      <c r="G349" s="39"/>
      <c r="H349" s="45"/>
    </row>
    <row r="350" s="2" customFormat="1" ht="16.8" customHeight="1">
      <c r="A350" s="39"/>
      <c r="B350" s="45"/>
      <c r="C350" s="313" t="s">
        <v>820</v>
      </c>
      <c r="D350" s="313" t="s">
        <v>328</v>
      </c>
      <c r="E350" s="18" t="s">
        <v>1</v>
      </c>
      <c r="F350" s="314">
        <v>15.4</v>
      </c>
      <c r="G350" s="39"/>
      <c r="H350" s="45"/>
    </row>
    <row r="351" s="2" customFormat="1" ht="16.8" customHeight="1">
      <c r="A351" s="39"/>
      <c r="B351" s="45"/>
      <c r="C351" s="315" t="s">
        <v>1192</v>
      </c>
      <c r="D351" s="39"/>
      <c r="E351" s="39"/>
      <c r="F351" s="39"/>
      <c r="G351" s="39"/>
      <c r="H351" s="45"/>
    </row>
    <row r="352" s="2" customFormat="1" ht="16.8" customHeight="1">
      <c r="A352" s="39"/>
      <c r="B352" s="45"/>
      <c r="C352" s="313" t="s">
        <v>404</v>
      </c>
      <c r="D352" s="313" t="s">
        <v>405</v>
      </c>
      <c r="E352" s="18" t="s">
        <v>282</v>
      </c>
      <c r="F352" s="314">
        <v>17.559999999999999</v>
      </c>
      <c r="G352" s="39"/>
      <c r="H352" s="45"/>
    </row>
    <row r="353" s="2" customFormat="1" ht="16.8" customHeight="1">
      <c r="A353" s="39"/>
      <c r="B353" s="45"/>
      <c r="C353" s="313" t="s">
        <v>839</v>
      </c>
      <c r="D353" s="313" t="s">
        <v>840</v>
      </c>
      <c r="E353" s="18" t="s">
        <v>399</v>
      </c>
      <c r="F353" s="314">
        <v>26.18</v>
      </c>
      <c r="G353" s="39"/>
      <c r="H353" s="45"/>
    </row>
    <row r="354" s="2" customFormat="1" ht="16.8" customHeight="1">
      <c r="A354" s="39"/>
      <c r="B354" s="45"/>
      <c r="C354" s="309" t="s">
        <v>295</v>
      </c>
      <c r="D354" s="310" t="s">
        <v>1</v>
      </c>
      <c r="E354" s="311" t="s">
        <v>282</v>
      </c>
      <c r="F354" s="312">
        <v>0</v>
      </c>
      <c r="G354" s="39"/>
      <c r="H354" s="45"/>
    </row>
    <row r="355" s="2" customFormat="1" ht="16.8" customHeight="1">
      <c r="A355" s="39"/>
      <c r="B355" s="45"/>
      <c r="C355" s="309" t="s">
        <v>297</v>
      </c>
      <c r="D355" s="310" t="s">
        <v>1</v>
      </c>
      <c r="E355" s="311" t="s">
        <v>282</v>
      </c>
      <c r="F355" s="312">
        <v>0</v>
      </c>
      <c r="G355" s="39"/>
      <c r="H355" s="45"/>
    </row>
    <row r="356" s="2" customFormat="1" ht="26.4" customHeight="1">
      <c r="A356" s="39"/>
      <c r="B356" s="45"/>
      <c r="C356" s="308" t="s">
        <v>104</v>
      </c>
      <c r="D356" s="308" t="s">
        <v>105</v>
      </c>
      <c r="E356" s="39"/>
      <c r="F356" s="39"/>
      <c r="G356" s="39"/>
      <c r="H356" s="45"/>
    </row>
    <row r="357" s="2" customFormat="1" ht="16.8" customHeight="1">
      <c r="A357" s="39"/>
      <c r="B357" s="45"/>
      <c r="C357" s="309" t="s">
        <v>278</v>
      </c>
      <c r="D357" s="310" t="s">
        <v>1</v>
      </c>
      <c r="E357" s="311" t="s">
        <v>279</v>
      </c>
      <c r="F357" s="312">
        <v>247.19999999999999</v>
      </c>
      <c r="G357" s="39"/>
      <c r="H357" s="45"/>
    </row>
    <row r="358" s="2" customFormat="1" ht="16.8" customHeight="1">
      <c r="A358" s="39"/>
      <c r="B358" s="45"/>
      <c r="C358" s="313" t="s">
        <v>1</v>
      </c>
      <c r="D358" s="313" t="s">
        <v>899</v>
      </c>
      <c r="E358" s="18" t="s">
        <v>1</v>
      </c>
      <c r="F358" s="314">
        <v>0</v>
      </c>
      <c r="G358" s="39"/>
      <c r="H358" s="45"/>
    </row>
    <row r="359" s="2" customFormat="1" ht="16.8" customHeight="1">
      <c r="A359" s="39"/>
      <c r="B359" s="45"/>
      <c r="C359" s="313" t="s">
        <v>278</v>
      </c>
      <c r="D359" s="313" t="s">
        <v>865</v>
      </c>
      <c r="E359" s="18" t="s">
        <v>1</v>
      </c>
      <c r="F359" s="314">
        <v>247.19999999999999</v>
      </c>
      <c r="G359" s="39"/>
      <c r="H359" s="45"/>
    </row>
    <row r="360" s="2" customFormat="1" ht="16.8" customHeight="1">
      <c r="A360" s="39"/>
      <c r="B360" s="45"/>
      <c r="C360" s="315" t="s">
        <v>1192</v>
      </c>
      <c r="D360" s="39"/>
      <c r="E360" s="39"/>
      <c r="F360" s="39"/>
      <c r="G360" s="39"/>
      <c r="H360" s="45"/>
    </row>
    <row r="361" s="2" customFormat="1" ht="16.8" customHeight="1">
      <c r="A361" s="39"/>
      <c r="B361" s="45"/>
      <c r="C361" s="313" t="s">
        <v>433</v>
      </c>
      <c r="D361" s="313" t="s">
        <v>434</v>
      </c>
      <c r="E361" s="18" t="s">
        <v>279</v>
      </c>
      <c r="F361" s="314">
        <v>247.19999999999999</v>
      </c>
      <c r="G361" s="39"/>
      <c r="H361" s="45"/>
    </row>
    <row r="362" s="2" customFormat="1" ht="16.8" customHeight="1">
      <c r="A362" s="39"/>
      <c r="B362" s="45"/>
      <c r="C362" s="313" t="s">
        <v>314</v>
      </c>
      <c r="D362" s="313" t="s">
        <v>315</v>
      </c>
      <c r="E362" s="18" t="s">
        <v>282</v>
      </c>
      <c r="F362" s="314">
        <v>24.719999999999999</v>
      </c>
      <c r="G362" s="39"/>
      <c r="H362" s="45"/>
    </row>
    <row r="363" s="2" customFormat="1">
      <c r="A363" s="39"/>
      <c r="B363" s="45"/>
      <c r="C363" s="313" t="s">
        <v>358</v>
      </c>
      <c r="D363" s="313" t="s">
        <v>359</v>
      </c>
      <c r="E363" s="18" t="s">
        <v>282</v>
      </c>
      <c r="F363" s="314">
        <v>24.719999999999999</v>
      </c>
      <c r="G363" s="39"/>
      <c r="H363" s="45"/>
    </row>
    <row r="364" s="2" customFormat="1" ht="16.8" customHeight="1">
      <c r="A364" s="39"/>
      <c r="B364" s="45"/>
      <c r="C364" s="313" t="s">
        <v>456</v>
      </c>
      <c r="D364" s="313" t="s">
        <v>457</v>
      </c>
      <c r="E364" s="18" t="s">
        <v>279</v>
      </c>
      <c r="F364" s="314">
        <v>222.47999999999999</v>
      </c>
      <c r="G364" s="39"/>
      <c r="H364" s="45"/>
    </row>
    <row r="365" s="2" customFormat="1" ht="16.8" customHeight="1">
      <c r="A365" s="39"/>
      <c r="B365" s="45"/>
      <c r="C365" s="313" t="s">
        <v>463</v>
      </c>
      <c r="D365" s="313" t="s">
        <v>464</v>
      </c>
      <c r="E365" s="18" t="s">
        <v>279</v>
      </c>
      <c r="F365" s="314">
        <v>24.719999999999999</v>
      </c>
      <c r="G365" s="39"/>
      <c r="H365" s="45"/>
    </row>
    <row r="366" s="2" customFormat="1" ht="16.8" customHeight="1">
      <c r="A366" s="39"/>
      <c r="B366" s="45"/>
      <c r="C366" s="313" t="s">
        <v>476</v>
      </c>
      <c r="D366" s="313" t="s">
        <v>477</v>
      </c>
      <c r="E366" s="18" t="s">
        <v>279</v>
      </c>
      <c r="F366" s="314">
        <v>24.719999999999999</v>
      </c>
      <c r="G366" s="39"/>
      <c r="H366" s="45"/>
    </row>
    <row r="367" s="2" customFormat="1" ht="16.8" customHeight="1">
      <c r="A367" s="39"/>
      <c r="B367" s="45"/>
      <c r="C367" s="313" t="s">
        <v>482</v>
      </c>
      <c r="D367" s="313" t="s">
        <v>483</v>
      </c>
      <c r="E367" s="18" t="s">
        <v>279</v>
      </c>
      <c r="F367" s="314">
        <v>24.719999999999999</v>
      </c>
      <c r="G367" s="39"/>
      <c r="H367" s="45"/>
    </row>
    <row r="368" s="2" customFormat="1" ht="16.8" customHeight="1">
      <c r="A368" s="39"/>
      <c r="B368" s="45"/>
      <c r="C368" s="313" t="s">
        <v>470</v>
      </c>
      <c r="D368" s="313" t="s">
        <v>471</v>
      </c>
      <c r="E368" s="18" t="s">
        <v>472</v>
      </c>
      <c r="F368" s="314">
        <v>4.944</v>
      </c>
      <c r="G368" s="39"/>
      <c r="H368" s="45"/>
    </row>
    <row r="369" s="2" customFormat="1" ht="16.8" customHeight="1">
      <c r="A369" s="39"/>
      <c r="B369" s="45"/>
      <c r="C369" s="309" t="s">
        <v>320</v>
      </c>
      <c r="D369" s="310" t="s">
        <v>1</v>
      </c>
      <c r="E369" s="311" t="s">
        <v>282</v>
      </c>
      <c r="F369" s="312">
        <v>24.719999999999999</v>
      </c>
      <c r="G369" s="39"/>
      <c r="H369" s="45"/>
    </row>
    <row r="370" s="2" customFormat="1" ht="16.8" customHeight="1">
      <c r="A370" s="39"/>
      <c r="B370" s="45"/>
      <c r="C370" s="313" t="s">
        <v>1</v>
      </c>
      <c r="D370" s="313" t="s">
        <v>319</v>
      </c>
      <c r="E370" s="18" t="s">
        <v>1</v>
      </c>
      <c r="F370" s="314">
        <v>24.719999999999999</v>
      </c>
      <c r="G370" s="39"/>
      <c r="H370" s="45"/>
    </row>
    <row r="371" s="2" customFormat="1" ht="16.8" customHeight="1">
      <c r="A371" s="39"/>
      <c r="B371" s="45"/>
      <c r="C371" s="313" t="s">
        <v>320</v>
      </c>
      <c r="D371" s="313" t="s">
        <v>321</v>
      </c>
      <c r="E371" s="18" t="s">
        <v>1</v>
      </c>
      <c r="F371" s="314">
        <v>24.719999999999999</v>
      </c>
      <c r="G371" s="39"/>
      <c r="H371" s="45"/>
    </row>
    <row r="372" s="2" customFormat="1" ht="16.8" customHeight="1">
      <c r="A372" s="39"/>
      <c r="B372" s="45"/>
      <c r="C372" s="309" t="s">
        <v>281</v>
      </c>
      <c r="D372" s="310" t="s">
        <v>1</v>
      </c>
      <c r="E372" s="311" t="s">
        <v>282</v>
      </c>
      <c r="F372" s="312">
        <v>558</v>
      </c>
      <c r="G372" s="39"/>
      <c r="H372" s="45"/>
    </row>
    <row r="373" s="2" customFormat="1" ht="16.8" customHeight="1">
      <c r="A373" s="39"/>
      <c r="B373" s="45"/>
      <c r="C373" s="313" t="s">
        <v>281</v>
      </c>
      <c r="D373" s="313" t="s">
        <v>874</v>
      </c>
      <c r="E373" s="18" t="s">
        <v>1</v>
      </c>
      <c r="F373" s="314">
        <v>558</v>
      </c>
      <c r="G373" s="39"/>
      <c r="H373" s="45"/>
    </row>
    <row r="374" s="2" customFormat="1" ht="16.8" customHeight="1">
      <c r="A374" s="39"/>
      <c r="B374" s="45"/>
      <c r="C374" s="315" t="s">
        <v>1192</v>
      </c>
      <c r="D374" s="39"/>
      <c r="E374" s="39"/>
      <c r="F374" s="39"/>
      <c r="G374" s="39"/>
      <c r="H374" s="45"/>
    </row>
    <row r="375" s="2" customFormat="1" ht="16.8" customHeight="1">
      <c r="A375" s="39"/>
      <c r="B375" s="45"/>
      <c r="C375" s="313" t="s">
        <v>308</v>
      </c>
      <c r="D375" s="313" t="s">
        <v>309</v>
      </c>
      <c r="E375" s="18" t="s">
        <v>279</v>
      </c>
      <c r="F375" s="314">
        <v>558</v>
      </c>
      <c r="G375" s="39"/>
      <c r="H375" s="45"/>
    </row>
    <row r="376" s="2" customFormat="1">
      <c r="A376" s="39"/>
      <c r="B376" s="45"/>
      <c r="C376" s="313" t="s">
        <v>371</v>
      </c>
      <c r="D376" s="313" t="s">
        <v>372</v>
      </c>
      <c r="E376" s="18" t="s">
        <v>282</v>
      </c>
      <c r="F376" s="314">
        <v>582.28200000000004</v>
      </c>
      <c r="G376" s="39"/>
      <c r="H376" s="45"/>
    </row>
    <row r="377" s="2" customFormat="1">
      <c r="A377" s="39"/>
      <c r="B377" s="45"/>
      <c r="C377" s="313" t="s">
        <v>378</v>
      </c>
      <c r="D377" s="313" t="s">
        <v>379</v>
      </c>
      <c r="E377" s="18" t="s">
        <v>282</v>
      </c>
      <c r="F377" s="314">
        <v>3493.692</v>
      </c>
      <c r="G377" s="39"/>
      <c r="H377" s="45"/>
    </row>
    <row r="378" s="2" customFormat="1">
      <c r="A378" s="39"/>
      <c r="B378" s="45"/>
      <c r="C378" s="313" t="s">
        <v>397</v>
      </c>
      <c r="D378" s="313" t="s">
        <v>398</v>
      </c>
      <c r="E378" s="18" t="s">
        <v>399</v>
      </c>
      <c r="F378" s="314">
        <v>989.87900000000002</v>
      </c>
      <c r="G378" s="39"/>
      <c r="H378" s="45"/>
    </row>
    <row r="379" s="2" customFormat="1" ht="16.8" customHeight="1">
      <c r="A379" s="39"/>
      <c r="B379" s="45"/>
      <c r="C379" s="309" t="s">
        <v>284</v>
      </c>
      <c r="D379" s="310" t="s">
        <v>1</v>
      </c>
      <c r="E379" s="311" t="s">
        <v>282</v>
      </c>
      <c r="F379" s="312">
        <v>186</v>
      </c>
      <c r="G379" s="39"/>
      <c r="H379" s="45"/>
    </row>
    <row r="380" s="2" customFormat="1" ht="16.8" customHeight="1">
      <c r="A380" s="39"/>
      <c r="B380" s="45"/>
      <c r="C380" s="313" t="s">
        <v>1</v>
      </c>
      <c r="D380" s="313" t="s">
        <v>877</v>
      </c>
      <c r="E380" s="18" t="s">
        <v>1</v>
      </c>
      <c r="F380" s="314">
        <v>186</v>
      </c>
      <c r="G380" s="39"/>
      <c r="H380" s="45"/>
    </row>
    <row r="381" s="2" customFormat="1" ht="16.8" customHeight="1">
      <c r="A381" s="39"/>
      <c r="B381" s="45"/>
      <c r="C381" s="313" t="s">
        <v>284</v>
      </c>
      <c r="D381" s="313" t="s">
        <v>328</v>
      </c>
      <c r="E381" s="18" t="s">
        <v>1</v>
      </c>
      <c r="F381" s="314">
        <v>186</v>
      </c>
      <c r="G381" s="39"/>
      <c r="H381" s="45"/>
    </row>
    <row r="382" s="2" customFormat="1" ht="16.8" customHeight="1">
      <c r="A382" s="39"/>
      <c r="B382" s="45"/>
      <c r="C382" s="315" t="s">
        <v>1192</v>
      </c>
      <c r="D382" s="39"/>
      <c r="E382" s="39"/>
      <c r="F382" s="39"/>
      <c r="G382" s="39"/>
      <c r="H382" s="45"/>
    </row>
    <row r="383" s="2" customFormat="1">
      <c r="A383" s="39"/>
      <c r="B383" s="45"/>
      <c r="C383" s="313" t="s">
        <v>322</v>
      </c>
      <c r="D383" s="313" t="s">
        <v>323</v>
      </c>
      <c r="E383" s="18" t="s">
        <v>282</v>
      </c>
      <c r="F383" s="314">
        <v>380.63099999999997</v>
      </c>
      <c r="G383" s="39"/>
      <c r="H383" s="45"/>
    </row>
    <row r="384" s="2" customFormat="1">
      <c r="A384" s="39"/>
      <c r="B384" s="45"/>
      <c r="C384" s="313" t="s">
        <v>371</v>
      </c>
      <c r="D384" s="313" t="s">
        <v>372</v>
      </c>
      <c r="E384" s="18" t="s">
        <v>282</v>
      </c>
      <c r="F384" s="314">
        <v>582.28200000000004</v>
      </c>
      <c r="G384" s="39"/>
      <c r="H384" s="45"/>
    </row>
    <row r="385" s="2" customFormat="1">
      <c r="A385" s="39"/>
      <c r="B385" s="45"/>
      <c r="C385" s="313" t="s">
        <v>378</v>
      </c>
      <c r="D385" s="313" t="s">
        <v>379</v>
      </c>
      <c r="E385" s="18" t="s">
        <v>282</v>
      </c>
      <c r="F385" s="314">
        <v>3493.692</v>
      </c>
      <c r="G385" s="39"/>
      <c r="H385" s="45"/>
    </row>
    <row r="386" s="2" customFormat="1">
      <c r="A386" s="39"/>
      <c r="B386" s="45"/>
      <c r="C386" s="313" t="s">
        <v>397</v>
      </c>
      <c r="D386" s="313" t="s">
        <v>398</v>
      </c>
      <c r="E386" s="18" t="s">
        <v>399</v>
      </c>
      <c r="F386" s="314">
        <v>989.87900000000002</v>
      </c>
      <c r="G386" s="39"/>
      <c r="H386" s="45"/>
    </row>
    <row r="387" s="2" customFormat="1" ht="16.8" customHeight="1">
      <c r="A387" s="39"/>
      <c r="B387" s="45"/>
      <c r="C387" s="309" t="s">
        <v>712</v>
      </c>
      <c r="D387" s="310" t="s">
        <v>1</v>
      </c>
      <c r="E387" s="311" t="s">
        <v>282</v>
      </c>
      <c r="F387" s="312">
        <v>194.631</v>
      </c>
      <c r="G387" s="39"/>
      <c r="H387" s="45"/>
    </row>
    <row r="388" s="2" customFormat="1" ht="16.8" customHeight="1">
      <c r="A388" s="39"/>
      <c r="B388" s="45"/>
      <c r="C388" s="313" t="s">
        <v>1</v>
      </c>
      <c r="D388" s="313" t="s">
        <v>878</v>
      </c>
      <c r="E388" s="18" t="s">
        <v>1</v>
      </c>
      <c r="F388" s="314">
        <v>3.0750000000000002</v>
      </c>
      <c r="G388" s="39"/>
      <c r="H388" s="45"/>
    </row>
    <row r="389" s="2" customFormat="1" ht="16.8" customHeight="1">
      <c r="A389" s="39"/>
      <c r="B389" s="45"/>
      <c r="C389" s="313" t="s">
        <v>1</v>
      </c>
      <c r="D389" s="313" t="s">
        <v>879</v>
      </c>
      <c r="E389" s="18" t="s">
        <v>1</v>
      </c>
      <c r="F389" s="314">
        <v>69.849000000000004</v>
      </c>
      <c r="G389" s="39"/>
      <c r="H389" s="45"/>
    </row>
    <row r="390" s="2" customFormat="1" ht="16.8" customHeight="1">
      <c r="A390" s="39"/>
      <c r="B390" s="45"/>
      <c r="C390" s="313" t="s">
        <v>1</v>
      </c>
      <c r="D390" s="313" t="s">
        <v>880</v>
      </c>
      <c r="E390" s="18" t="s">
        <v>1</v>
      </c>
      <c r="F390" s="314">
        <v>4.3150000000000004</v>
      </c>
      <c r="G390" s="39"/>
      <c r="H390" s="45"/>
    </row>
    <row r="391" s="2" customFormat="1" ht="16.8" customHeight="1">
      <c r="A391" s="39"/>
      <c r="B391" s="45"/>
      <c r="C391" s="313" t="s">
        <v>1</v>
      </c>
      <c r="D391" s="313" t="s">
        <v>881</v>
      </c>
      <c r="E391" s="18" t="s">
        <v>1</v>
      </c>
      <c r="F391" s="314">
        <v>4.9059999999999997</v>
      </c>
      <c r="G391" s="39"/>
      <c r="H391" s="45"/>
    </row>
    <row r="392" s="2" customFormat="1" ht="16.8" customHeight="1">
      <c r="A392" s="39"/>
      <c r="B392" s="45"/>
      <c r="C392" s="313" t="s">
        <v>1</v>
      </c>
      <c r="D392" s="313" t="s">
        <v>882</v>
      </c>
      <c r="E392" s="18" t="s">
        <v>1</v>
      </c>
      <c r="F392" s="314">
        <v>77.864000000000004</v>
      </c>
      <c r="G392" s="39"/>
      <c r="H392" s="45"/>
    </row>
    <row r="393" s="2" customFormat="1" ht="16.8" customHeight="1">
      <c r="A393" s="39"/>
      <c r="B393" s="45"/>
      <c r="C393" s="313" t="s">
        <v>1</v>
      </c>
      <c r="D393" s="313" t="s">
        <v>883</v>
      </c>
      <c r="E393" s="18" t="s">
        <v>1</v>
      </c>
      <c r="F393" s="314">
        <v>4.3819999999999997</v>
      </c>
      <c r="G393" s="39"/>
      <c r="H393" s="45"/>
    </row>
    <row r="394" s="2" customFormat="1" ht="16.8" customHeight="1">
      <c r="A394" s="39"/>
      <c r="B394" s="45"/>
      <c r="C394" s="313" t="s">
        <v>1</v>
      </c>
      <c r="D394" s="313" t="s">
        <v>884</v>
      </c>
      <c r="E394" s="18" t="s">
        <v>1</v>
      </c>
      <c r="F394" s="314">
        <v>30.239999999999998</v>
      </c>
      <c r="G394" s="39"/>
      <c r="H394" s="45"/>
    </row>
    <row r="395" s="2" customFormat="1" ht="16.8" customHeight="1">
      <c r="A395" s="39"/>
      <c r="B395" s="45"/>
      <c r="C395" s="313" t="s">
        <v>712</v>
      </c>
      <c r="D395" s="313" t="s">
        <v>328</v>
      </c>
      <c r="E395" s="18" t="s">
        <v>1</v>
      </c>
      <c r="F395" s="314">
        <v>194.631</v>
      </c>
      <c r="G395" s="39"/>
      <c r="H395" s="45"/>
    </row>
    <row r="396" s="2" customFormat="1" ht="16.8" customHeight="1">
      <c r="A396" s="39"/>
      <c r="B396" s="45"/>
      <c r="C396" s="315" t="s">
        <v>1192</v>
      </c>
      <c r="D396" s="39"/>
      <c r="E396" s="39"/>
      <c r="F396" s="39"/>
      <c r="G396" s="39"/>
      <c r="H396" s="45"/>
    </row>
    <row r="397" s="2" customFormat="1">
      <c r="A397" s="39"/>
      <c r="B397" s="45"/>
      <c r="C397" s="313" t="s">
        <v>322</v>
      </c>
      <c r="D397" s="313" t="s">
        <v>323</v>
      </c>
      <c r="E397" s="18" t="s">
        <v>282</v>
      </c>
      <c r="F397" s="314">
        <v>380.63099999999997</v>
      </c>
      <c r="G397" s="39"/>
      <c r="H397" s="45"/>
    </row>
    <row r="398" s="2" customFormat="1">
      <c r="A398" s="39"/>
      <c r="B398" s="45"/>
      <c r="C398" s="313" t="s">
        <v>371</v>
      </c>
      <c r="D398" s="313" t="s">
        <v>372</v>
      </c>
      <c r="E398" s="18" t="s">
        <v>282</v>
      </c>
      <c r="F398" s="314">
        <v>582.28200000000004</v>
      </c>
      <c r="G398" s="39"/>
      <c r="H398" s="45"/>
    </row>
    <row r="399" s="2" customFormat="1">
      <c r="A399" s="39"/>
      <c r="B399" s="45"/>
      <c r="C399" s="313" t="s">
        <v>378</v>
      </c>
      <c r="D399" s="313" t="s">
        <v>379</v>
      </c>
      <c r="E399" s="18" t="s">
        <v>282</v>
      </c>
      <c r="F399" s="314">
        <v>3493.692</v>
      </c>
      <c r="G399" s="39"/>
      <c r="H399" s="45"/>
    </row>
    <row r="400" s="2" customFormat="1">
      <c r="A400" s="39"/>
      <c r="B400" s="45"/>
      <c r="C400" s="313" t="s">
        <v>397</v>
      </c>
      <c r="D400" s="313" t="s">
        <v>398</v>
      </c>
      <c r="E400" s="18" t="s">
        <v>399</v>
      </c>
      <c r="F400" s="314">
        <v>989.87900000000002</v>
      </c>
      <c r="G400" s="39"/>
      <c r="H400" s="45"/>
    </row>
    <row r="401" s="2" customFormat="1" ht="16.8" customHeight="1">
      <c r="A401" s="39"/>
      <c r="B401" s="45"/>
      <c r="C401" s="313" t="s">
        <v>730</v>
      </c>
      <c r="D401" s="313" t="s">
        <v>731</v>
      </c>
      <c r="E401" s="18" t="s">
        <v>279</v>
      </c>
      <c r="F401" s="314">
        <v>648.76999999999998</v>
      </c>
      <c r="G401" s="39"/>
      <c r="H401" s="45"/>
    </row>
    <row r="402" s="2" customFormat="1" ht="16.8" customHeight="1">
      <c r="A402" s="39"/>
      <c r="B402" s="45"/>
      <c r="C402" s="309" t="s">
        <v>288</v>
      </c>
      <c r="D402" s="310" t="s">
        <v>1</v>
      </c>
      <c r="E402" s="311" t="s">
        <v>282</v>
      </c>
      <c r="F402" s="312">
        <v>34.250999999999998</v>
      </c>
      <c r="G402" s="39"/>
      <c r="H402" s="45"/>
    </row>
    <row r="403" s="2" customFormat="1" ht="16.8" customHeight="1">
      <c r="A403" s="39"/>
      <c r="B403" s="45"/>
      <c r="C403" s="313" t="s">
        <v>1</v>
      </c>
      <c r="D403" s="313" t="s">
        <v>886</v>
      </c>
      <c r="E403" s="18" t="s">
        <v>1</v>
      </c>
      <c r="F403" s="314">
        <v>16.077999999999999</v>
      </c>
      <c r="G403" s="39"/>
      <c r="H403" s="45"/>
    </row>
    <row r="404" s="2" customFormat="1" ht="16.8" customHeight="1">
      <c r="A404" s="39"/>
      <c r="B404" s="45"/>
      <c r="C404" s="313" t="s">
        <v>1</v>
      </c>
      <c r="D404" s="313" t="s">
        <v>887</v>
      </c>
      <c r="E404" s="18" t="s">
        <v>1</v>
      </c>
      <c r="F404" s="314">
        <v>18.172999999999998</v>
      </c>
      <c r="G404" s="39"/>
      <c r="H404" s="45"/>
    </row>
    <row r="405" s="2" customFormat="1" ht="16.8" customHeight="1">
      <c r="A405" s="39"/>
      <c r="B405" s="45"/>
      <c r="C405" s="313" t="s">
        <v>288</v>
      </c>
      <c r="D405" s="313" t="s">
        <v>321</v>
      </c>
      <c r="E405" s="18" t="s">
        <v>1</v>
      </c>
      <c r="F405" s="314">
        <v>34.250999999999998</v>
      </c>
      <c r="G405" s="39"/>
      <c r="H405" s="45"/>
    </row>
    <row r="406" s="2" customFormat="1" ht="16.8" customHeight="1">
      <c r="A406" s="39"/>
      <c r="B406" s="45"/>
      <c r="C406" s="315" t="s">
        <v>1192</v>
      </c>
      <c r="D406" s="39"/>
      <c r="E406" s="39"/>
      <c r="F406" s="39"/>
      <c r="G406" s="39"/>
      <c r="H406" s="45"/>
    </row>
    <row r="407" s="2" customFormat="1">
      <c r="A407" s="39"/>
      <c r="B407" s="45"/>
      <c r="C407" s="313" t="s">
        <v>329</v>
      </c>
      <c r="D407" s="313" t="s">
        <v>330</v>
      </c>
      <c r="E407" s="18" t="s">
        <v>282</v>
      </c>
      <c r="F407" s="314">
        <v>34.250999999999998</v>
      </c>
      <c r="G407" s="39"/>
      <c r="H407" s="45"/>
    </row>
    <row r="408" s="2" customFormat="1">
      <c r="A408" s="39"/>
      <c r="B408" s="45"/>
      <c r="C408" s="313" t="s">
        <v>371</v>
      </c>
      <c r="D408" s="313" t="s">
        <v>372</v>
      </c>
      <c r="E408" s="18" t="s">
        <v>282</v>
      </c>
      <c r="F408" s="314">
        <v>582.28200000000004</v>
      </c>
      <c r="G408" s="39"/>
      <c r="H408" s="45"/>
    </row>
    <row r="409" s="2" customFormat="1">
      <c r="A409" s="39"/>
      <c r="B409" s="45"/>
      <c r="C409" s="313" t="s">
        <v>378</v>
      </c>
      <c r="D409" s="313" t="s">
        <v>379</v>
      </c>
      <c r="E409" s="18" t="s">
        <v>282</v>
      </c>
      <c r="F409" s="314">
        <v>3493.692</v>
      </c>
      <c r="G409" s="39"/>
      <c r="H409" s="45"/>
    </row>
    <row r="410" s="2" customFormat="1">
      <c r="A410" s="39"/>
      <c r="B410" s="45"/>
      <c r="C410" s="313" t="s">
        <v>397</v>
      </c>
      <c r="D410" s="313" t="s">
        <v>398</v>
      </c>
      <c r="E410" s="18" t="s">
        <v>399</v>
      </c>
      <c r="F410" s="314">
        <v>989.87900000000002</v>
      </c>
      <c r="G410" s="39"/>
      <c r="H410" s="45"/>
    </row>
    <row r="411" s="2" customFormat="1" ht="16.8" customHeight="1">
      <c r="A411" s="39"/>
      <c r="B411" s="45"/>
      <c r="C411" s="309" t="s">
        <v>297</v>
      </c>
      <c r="D411" s="310" t="s">
        <v>1</v>
      </c>
      <c r="E411" s="311" t="s">
        <v>282</v>
      </c>
      <c r="F411" s="312">
        <v>34.250999999999998</v>
      </c>
      <c r="G411" s="39"/>
      <c r="H411" s="45"/>
    </row>
    <row r="412" s="2" customFormat="1" ht="16.8" customHeight="1">
      <c r="A412" s="39"/>
      <c r="B412" s="45"/>
      <c r="C412" s="313" t="s">
        <v>1</v>
      </c>
      <c r="D412" s="313" t="s">
        <v>409</v>
      </c>
      <c r="E412" s="18" t="s">
        <v>1</v>
      </c>
      <c r="F412" s="314">
        <v>0</v>
      </c>
      <c r="G412" s="39"/>
      <c r="H412" s="45"/>
    </row>
    <row r="413" s="2" customFormat="1" ht="16.8" customHeight="1">
      <c r="A413" s="39"/>
      <c r="B413" s="45"/>
      <c r="C413" s="313" t="s">
        <v>1</v>
      </c>
      <c r="D413" s="313" t="s">
        <v>886</v>
      </c>
      <c r="E413" s="18" t="s">
        <v>1</v>
      </c>
      <c r="F413" s="314">
        <v>16.077999999999999</v>
      </c>
      <c r="G413" s="39"/>
      <c r="H413" s="45"/>
    </row>
    <row r="414" s="2" customFormat="1" ht="16.8" customHeight="1">
      <c r="A414" s="39"/>
      <c r="B414" s="45"/>
      <c r="C414" s="313" t="s">
        <v>1</v>
      </c>
      <c r="D414" s="313" t="s">
        <v>887</v>
      </c>
      <c r="E414" s="18" t="s">
        <v>1</v>
      </c>
      <c r="F414" s="314">
        <v>18.172999999999998</v>
      </c>
      <c r="G414" s="39"/>
      <c r="H414" s="45"/>
    </row>
    <row r="415" s="2" customFormat="1" ht="16.8" customHeight="1">
      <c r="A415" s="39"/>
      <c r="B415" s="45"/>
      <c r="C415" s="313" t="s">
        <v>297</v>
      </c>
      <c r="D415" s="313" t="s">
        <v>321</v>
      </c>
      <c r="E415" s="18" t="s">
        <v>1</v>
      </c>
      <c r="F415" s="314">
        <v>34.250999999999998</v>
      </c>
      <c r="G415" s="39"/>
      <c r="H415" s="45"/>
    </row>
    <row r="416" s="2" customFormat="1" ht="16.8" customHeight="1">
      <c r="A416" s="39"/>
      <c r="B416" s="45"/>
      <c r="C416" s="315" t="s">
        <v>1192</v>
      </c>
      <c r="D416" s="39"/>
      <c r="E416" s="39"/>
      <c r="F416" s="39"/>
      <c r="G416" s="39"/>
      <c r="H416" s="45"/>
    </row>
    <row r="417" s="2" customFormat="1" ht="16.8" customHeight="1">
      <c r="A417" s="39"/>
      <c r="B417" s="45"/>
      <c r="C417" s="313" t="s">
        <v>404</v>
      </c>
      <c r="D417" s="313" t="s">
        <v>405</v>
      </c>
      <c r="E417" s="18" t="s">
        <v>282</v>
      </c>
      <c r="F417" s="314">
        <v>34.250999999999998</v>
      </c>
      <c r="G417" s="39"/>
      <c r="H417" s="45"/>
    </row>
    <row r="418" s="2" customFormat="1" ht="16.8" customHeight="1">
      <c r="A418" s="39"/>
      <c r="B418" s="45"/>
      <c r="C418" s="313" t="s">
        <v>428</v>
      </c>
      <c r="D418" s="313" t="s">
        <v>429</v>
      </c>
      <c r="E418" s="18" t="s">
        <v>399</v>
      </c>
      <c r="F418" s="314">
        <v>58.226999999999997</v>
      </c>
      <c r="G418" s="39"/>
      <c r="H418" s="45"/>
    </row>
    <row r="419" s="2" customFormat="1" ht="26.4" customHeight="1">
      <c r="A419" s="39"/>
      <c r="B419" s="45"/>
      <c r="C419" s="308" t="s">
        <v>107</v>
      </c>
      <c r="D419" s="308" t="s">
        <v>108</v>
      </c>
      <c r="E419" s="39"/>
      <c r="F419" s="39"/>
      <c r="G419" s="39"/>
      <c r="H419" s="45"/>
    </row>
    <row r="420" s="2" customFormat="1" ht="16.8" customHeight="1">
      <c r="A420" s="39"/>
      <c r="B420" s="45"/>
      <c r="C420" s="309" t="s">
        <v>278</v>
      </c>
      <c r="D420" s="310" t="s">
        <v>1</v>
      </c>
      <c r="E420" s="311" t="s">
        <v>279</v>
      </c>
      <c r="F420" s="312">
        <v>2453.3000000000002</v>
      </c>
      <c r="G420" s="39"/>
      <c r="H420" s="45"/>
    </row>
    <row r="421" s="2" customFormat="1" ht="16.8" customHeight="1">
      <c r="A421" s="39"/>
      <c r="B421" s="45"/>
      <c r="C421" s="309" t="s">
        <v>712</v>
      </c>
      <c r="D421" s="310" t="s">
        <v>1</v>
      </c>
      <c r="E421" s="311" t="s">
        <v>282</v>
      </c>
      <c r="F421" s="312">
        <v>1644.9500000000001</v>
      </c>
      <c r="G421" s="39"/>
      <c r="H421" s="45"/>
    </row>
    <row r="422" s="2" customFormat="1" ht="7.44" customHeight="1">
      <c r="A422" s="39"/>
      <c r="B422" s="171"/>
      <c r="C422" s="172"/>
      <c r="D422" s="172"/>
      <c r="E422" s="172"/>
      <c r="F422" s="172"/>
      <c r="G422" s="172"/>
      <c r="H422" s="45"/>
    </row>
    <row r="423" s="2" customFormat="1">
      <c r="A423" s="39"/>
      <c r="B423" s="39"/>
      <c r="C423" s="39"/>
      <c r="D423" s="39"/>
      <c r="E423" s="39"/>
      <c r="F423" s="39"/>
      <c r="G423" s="39"/>
      <c r="H423" s="39"/>
    </row>
  </sheetData>
  <sheetProtection sheet="1" formatColumns="0" formatRows="0" objects="1" scenarios="1" spinCount="100000" saltValue="kUaUNi3aUTB6jpPqfPlSGAx6NSyLn8i+R/Zktsbk6piplnDR0aJSU7K+or+inGNyEmOGNfJKSqTjQXiM/i1pfA==" hashValue="q5w/B3a2ksAlfSJhSUlWAXUghWrguejrXXjLmjJY2DKoGossEqAukAc/PHJPaCFftz+0Tqym/kJkNJW80DIRJA==" algorithmName="SHA-512" password="CC35"/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Petr Halouzka</dc:creator>
  <cp:lastModifiedBy>Petr Halouzka</cp:lastModifiedBy>
  <dcterms:created xsi:type="dcterms:W3CDTF">2024-10-01T08:33:59Z</dcterms:created>
  <dcterms:modified xsi:type="dcterms:W3CDTF">2024-10-01T08:34:09Z</dcterms:modified>
</cp:coreProperties>
</file>